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namenanyz.UADFD01\Desktop\H.D. - Včelná\Díl 1\"/>
    </mc:Choice>
  </mc:AlternateContent>
  <bookViews>
    <workbookView xWindow="0" yWindow="0" windowWidth="28800" windowHeight="12300"/>
  </bookViews>
  <sheets>
    <sheet name="Rekapitulace stavby" sheetId="1" r:id="rId1"/>
    <sheet name="SO 1.1 - Železniční svršek" sheetId="2" r:id="rId2"/>
    <sheet name="SO 1.2 - Materiál dodávan..." sheetId="3" r:id="rId3"/>
    <sheet name="SO 2.1 - Železniční svršek" sheetId="4" r:id="rId4"/>
    <sheet name="SO 2.2 - Materiál dodávan..." sheetId="5" r:id="rId5"/>
    <sheet name="SO 3.1 - Železniční svršek" sheetId="6" r:id="rId6"/>
    <sheet name="SO 3.2 - Materiál dodávan..." sheetId="7" r:id="rId7"/>
    <sheet name="SO 4.1 - Železniční svršek" sheetId="8" r:id="rId8"/>
    <sheet name="SO 4.2 - Materiál dodávan..." sheetId="9" r:id="rId9"/>
    <sheet name="SO 5.1 - Železniční svršek" sheetId="10" r:id="rId10"/>
    <sheet name="SO 5.2 - Materiál dodávan..." sheetId="11" r:id="rId11"/>
    <sheet name="SO 6.1 - Železniční svršek" sheetId="12" r:id="rId12"/>
    <sheet name="SO 6.2 - Materiál dodávan..." sheetId="13" r:id="rId13"/>
    <sheet name="SO 7.1 - Železniční svršek" sheetId="14" r:id="rId14"/>
    <sheet name="SO 7.2 - Materiál dodávan..." sheetId="15" r:id="rId15"/>
    <sheet name="SO 8.1 - Železniční svršek" sheetId="16" r:id="rId16"/>
    <sheet name="SO 8.2 - Materiál dodávan..." sheetId="17" r:id="rId17"/>
    <sheet name="VON - Vedlejší a ostatní ..." sheetId="18" r:id="rId18"/>
    <sheet name="Pokyny pro vyplnění" sheetId="19" r:id="rId19"/>
  </sheets>
  <definedNames>
    <definedName name="_xlnm._FilterDatabase" localSheetId="1" hidden="1">'SO 1.1 - Železniční svršek'!$C$87:$K$182</definedName>
    <definedName name="_xlnm._FilterDatabase" localSheetId="2" hidden="1">'SO 1.2 - Materiál dodávan...'!$C$84:$K$91</definedName>
    <definedName name="_xlnm._FilterDatabase" localSheetId="3" hidden="1">'SO 2.1 - Železniční svršek'!$C$87:$K$149</definedName>
    <definedName name="_xlnm._FilterDatabase" localSheetId="4" hidden="1">'SO 2.2 - Materiál dodávan...'!$C$84:$K$89</definedName>
    <definedName name="_xlnm._FilterDatabase" localSheetId="5" hidden="1">'SO 3.1 - Železniční svršek'!$C$87:$K$222</definedName>
    <definedName name="_xlnm._FilterDatabase" localSheetId="6" hidden="1">'SO 3.2 - Materiál dodávan...'!$C$85:$K$101</definedName>
    <definedName name="_xlnm._FilterDatabase" localSheetId="7" hidden="1">'SO 4.1 - Železniční svršek'!$C$87:$K$228</definedName>
    <definedName name="_xlnm._FilterDatabase" localSheetId="8" hidden="1">'SO 4.2 - Materiál dodávan...'!$C$84:$K$97</definedName>
    <definedName name="_xlnm._FilterDatabase" localSheetId="9" hidden="1">'SO 5.1 - Železniční svršek'!$C$87:$K$177</definedName>
    <definedName name="_xlnm._FilterDatabase" localSheetId="10" hidden="1">'SO 5.2 - Materiál dodávan...'!$C$84:$K$89</definedName>
    <definedName name="_xlnm._FilterDatabase" localSheetId="11" hidden="1">'SO 6.1 - Železniční svršek'!$C$87:$K$169</definedName>
    <definedName name="_xlnm._FilterDatabase" localSheetId="12" hidden="1">'SO 6.2 - Materiál dodávan...'!$C$84:$K$89</definedName>
    <definedName name="_xlnm._FilterDatabase" localSheetId="13" hidden="1">'SO 7.1 - Železniční svršek'!$C$87:$K$190</definedName>
    <definedName name="_xlnm._FilterDatabase" localSheetId="14" hidden="1">'SO 7.2 - Materiál dodávan...'!$C$84:$K$93</definedName>
    <definedName name="_xlnm._FilterDatabase" localSheetId="15" hidden="1">'SO 8.1 - Železniční svršek'!$C$87:$K$242</definedName>
    <definedName name="_xlnm._FilterDatabase" localSheetId="16" hidden="1">'SO 8.2 - Materiál dodávan...'!$C$85:$K$110</definedName>
    <definedName name="_xlnm._FilterDatabase" localSheetId="17" hidden="1">'VON - Vedlejší a ostatní ...'!$C$79:$K$96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Materiál dodávan...'!$84:$84</definedName>
    <definedName name="_xlnm.Print_Titles" localSheetId="3">'SO 2.1 - Železniční svršek'!$87:$87</definedName>
    <definedName name="_xlnm.Print_Titles" localSheetId="4">'SO 2.2 - Materiál dodávan...'!$84:$84</definedName>
    <definedName name="_xlnm.Print_Titles" localSheetId="5">'SO 3.1 - Železniční svršek'!$87:$87</definedName>
    <definedName name="_xlnm.Print_Titles" localSheetId="6">'SO 3.2 - Materiál dodávan...'!$85:$85</definedName>
    <definedName name="_xlnm.Print_Titles" localSheetId="7">'SO 4.1 - Železniční svršek'!$87:$87</definedName>
    <definedName name="_xlnm.Print_Titles" localSheetId="8">'SO 4.2 - Materiál dodávan...'!$84:$84</definedName>
    <definedName name="_xlnm.Print_Titles" localSheetId="9">'SO 5.1 - Železniční svršek'!$87:$87</definedName>
    <definedName name="_xlnm.Print_Titles" localSheetId="10">'SO 5.2 - Materiál dodávan...'!$84:$84</definedName>
    <definedName name="_xlnm.Print_Titles" localSheetId="11">'SO 6.1 - Železniční svršek'!$87:$87</definedName>
    <definedName name="_xlnm.Print_Titles" localSheetId="12">'SO 6.2 - Materiál dodávan...'!$84:$84</definedName>
    <definedName name="_xlnm.Print_Titles" localSheetId="13">'SO 7.1 - Železniční svršek'!$87:$87</definedName>
    <definedName name="_xlnm.Print_Titles" localSheetId="14">'SO 7.2 - Materiál dodávan...'!$84:$84</definedName>
    <definedName name="_xlnm.Print_Titles" localSheetId="15">'SO 8.1 - Železniční svršek'!$87:$87</definedName>
    <definedName name="_xlnm.Print_Titles" localSheetId="16">'SO 8.2 - Materiál dodávan...'!$85:$85</definedName>
    <definedName name="_xlnm.Print_Titles" localSheetId="17">'VON - Vedlejší a ostatní ...'!$79:$79</definedName>
    <definedName name="_xlnm.Print_Area" localSheetId="1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stavby'!$C$42:$AQ$80</definedName>
    <definedName name="_xlnm.Print_Area" localSheetId="1">'SO 1.1 - Železniční svršek'!$C$4:$J$41,'SO 1.1 - Železniční svršek'!$C$47:$J$67,'SO 1.1 - Železniční svršek'!$C$73:$K$182</definedName>
    <definedName name="_xlnm.Print_Area" localSheetId="2">'SO 1.2 - Materiál dodávan...'!$C$4:$J$41,'SO 1.2 - Materiál dodávan...'!$C$47:$J$64,'SO 1.2 - Materiál dodávan...'!$C$70:$K$91</definedName>
    <definedName name="_xlnm.Print_Area" localSheetId="3">'SO 2.1 - Železniční svršek'!$C$4:$J$41,'SO 2.1 - Železniční svršek'!$C$47:$J$67,'SO 2.1 - Železniční svršek'!$C$73:$K$149</definedName>
    <definedName name="_xlnm.Print_Area" localSheetId="4">'SO 2.2 - Materiál dodávan...'!$C$4:$J$41,'SO 2.2 - Materiál dodávan...'!$C$47:$J$64,'SO 2.2 - Materiál dodávan...'!$C$70:$K$89</definedName>
    <definedName name="_xlnm.Print_Area" localSheetId="5">'SO 3.1 - Železniční svršek'!$C$4:$J$41,'SO 3.1 - Železniční svršek'!$C$47:$J$67,'SO 3.1 - Železniční svršek'!$C$73:$K$222</definedName>
    <definedName name="_xlnm.Print_Area" localSheetId="6">'SO 3.2 - Materiál dodávan...'!$C$4:$J$41,'SO 3.2 - Materiál dodávan...'!$C$47:$J$65,'SO 3.2 - Materiál dodávan...'!$C$71:$K$101</definedName>
    <definedName name="_xlnm.Print_Area" localSheetId="7">'SO 4.1 - Železniční svršek'!$C$4:$J$41,'SO 4.1 - Železniční svršek'!$C$47:$J$67,'SO 4.1 - Železniční svršek'!$C$73:$K$228</definedName>
    <definedName name="_xlnm.Print_Area" localSheetId="8">'SO 4.2 - Materiál dodávan...'!$C$4:$J$41,'SO 4.2 - Materiál dodávan...'!$C$47:$J$64,'SO 4.2 - Materiál dodávan...'!$C$70:$K$97</definedName>
    <definedName name="_xlnm.Print_Area" localSheetId="9">'SO 5.1 - Železniční svršek'!$C$4:$J$41,'SO 5.1 - Železniční svršek'!$C$47:$J$67,'SO 5.1 - Železniční svršek'!$C$73:$K$177</definedName>
    <definedName name="_xlnm.Print_Area" localSheetId="10">'SO 5.2 - Materiál dodávan...'!$C$4:$J$41,'SO 5.2 - Materiál dodávan...'!$C$47:$J$64,'SO 5.2 - Materiál dodávan...'!$C$70:$K$89</definedName>
    <definedName name="_xlnm.Print_Area" localSheetId="11">'SO 6.1 - Železniční svršek'!$C$4:$J$41,'SO 6.1 - Železniční svršek'!$C$47:$J$67,'SO 6.1 - Železniční svršek'!$C$73:$K$169</definedName>
    <definedName name="_xlnm.Print_Area" localSheetId="12">'SO 6.2 - Materiál dodávan...'!$C$4:$J$41,'SO 6.2 - Materiál dodávan...'!$C$47:$J$64,'SO 6.2 - Materiál dodávan...'!$C$70:$K$89</definedName>
    <definedName name="_xlnm.Print_Area" localSheetId="13">'SO 7.1 - Železniční svršek'!$C$4:$J$41,'SO 7.1 - Železniční svršek'!$C$47:$J$67,'SO 7.1 - Železniční svršek'!$C$73:$K$190</definedName>
    <definedName name="_xlnm.Print_Area" localSheetId="14">'SO 7.2 - Materiál dodávan...'!$C$4:$J$41,'SO 7.2 - Materiál dodávan...'!$C$47:$J$64,'SO 7.2 - Materiál dodávan...'!$C$70:$K$93</definedName>
    <definedName name="_xlnm.Print_Area" localSheetId="15">'SO 8.1 - Železniční svršek'!$C$4:$J$41,'SO 8.1 - Železniční svršek'!$C$47:$J$67,'SO 8.1 - Železniční svršek'!$C$73:$K$242</definedName>
    <definedName name="_xlnm.Print_Area" localSheetId="16">'SO 8.2 - Materiál dodávan...'!$C$4:$J$41,'SO 8.2 - Materiál dodávan...'!$C$47:$J$65,'SO 8.2 - Materiál dodávan...'!$C$71:$K$110</definedName>
    <definedName name="_xlnm.Print_Area" localSheetId="17">'VON - Vedlejší a ostatní ...'!$C$4:$J$39,'VON - Vedlejší a ostatní ...'!$C$45:$J$61,'VON - Vedlejší a ostatní ...'!$C$67:$K$96</definedName>
  </definedNames>
  <calcPr calcId="162913"/>
</workbook>
</file>

<file path=xl/calcChain.xml><?xml version="1.0" encoding="utf-8"?>
<calcChain xmlns="http://schemas.openxmlformats.org/spreadsheetml/2006/main">
  <c r="J37" i="18" l="1"/>
  <c r="J36" i="18"/>
  <c r="AY79" i="1"/>
  <c r="J35" i="18"/>
  <c r="AX79" i="1" s="1"/>
  <c r="BI95" i="18"/>
  <c r="BH95" i="18"/>
  <c r="BG95" i="18"/>
  <c r="BF95" i="18"/>
  <c r="T95" i="18"/>
  <c r="R95" i="18"/>
  <c r="P95" i="18"/>
  <c r="BI93" i="18"/>
  <c r="BH93" i="18"/>
  <c r="BG93" i="18"/>
  <c r="BF93" i="18"/>
  <c r="T93" i="18"/>
  <c r="R93" i="18"/>
  <c r="P93" i="18"/>
  <c r="BI91" i="18"/>
  <c r="BH91" i="18"/>
  <c r="BG91" i="18"/>
  <c r="BF91" i="18"/>
  <c r="T91" i="18"/>
  <c r="R91" i="18"/>
  <c r="P91" i="18"/>
  <c r="BI89" i="18"/>
  <c r="BH89" i="18"/>
  <c r="BG89" i="18"/>
  <c r="BF89" i="18"/>
  <c r="T89" i="18"/>
  <c r="R89" i="18"/>
  <c r="P89" i="18"/>
  <c r="BI87" i="18"/>
  <c r="BH87" i="18"/>
  <c r="BG87" i="18"/>
  <c r="F35" i="18" s="1"/>
  <c r="BF87" i="18"/>
  <c r="T87" i="18"/>
  <c r="R87" i="18"/>
  <c r="P87" i="18"/>
  <c r="BI85" i="18"/>
  <c r="BH85" i="18"/>
  <c r="BG85" i="18"/>
  <c r="BF85" i="18"/>
  <c r="T85" i="18"/>
  <c r="R85" i="18"/>
  <c r="P85" i="18"/>
  <c r="BI82" i="18"/>
  <c r="BH82" i="18"/>
  <c r="BG82" i="18"/>
  <c r="BF82" i="18"/>
  <c r="T82" i="18"/>
  <c r="R82" i="18"/>
  <c r="P82" i="18"/>
  <c r="J77" i="18"/>
  <c r="F76" i="18"/>
  <c r="F74" i="18"/>
  <c r="E72" i="18"/>
  <c r="J55" i="18"/>
  <c r="F54" i="18"/>
  <c r="F52" i="18"/>
  <c r="E50" i="18"/>
  <c r="J21" i="18"/>
  <c r="E21" i="18"/>
  <c r="J76" i="18" s="1"/>
  <c r="J20" i="18"/>
  <c r="J18" i="18"/>
  <c r="E18" i="18"/>
  <c r="F77" i="18" s="1"/>
  <c r="J17" i="18"/>
  <c r="J12" i="18"/>
  <c r="J74" i="18" s="1"/>
  <c r="E7" i="18"/>
  <c r="E48" i="18"/>
  <c r="J39" i="17"/>
  <c r="J38" i="17"/>
  <c r="AY78" i="1" s="1"/>
  <c r="J37" i="17"/>
  <c r="AX78" i="1"/>
  <c r="BI109" i="17"/>
  <c r="BH109" i="17"/>
  <c r="BG109" i="17"/>
  <c r="BF109" i="17"/>
  <c r="T109" i="17"/>
  <c r="T108" i="17" s="1"/>
  <c r="R109" i="17"/>
  <c r="R108" i="17"/>
  <c r="P109" i="17"/>
  <c r="P108" i="17" s="1"/>
  <c r="BI105" i="17"/>
  <c r="BH105" i="17"/>
  <c r="BG105" i="17"/>
  <c r="BF105" i="17"/>
  <c r="T105" i="17"/>
  <c r="R105" i="17"/>
  <c r="P105" i="17"/>
  <c r="BI102" i="17"/>
  <c r="BH102" i="17"/>
  <c r="BG102" i="17"/>
  <c r="BF102" i="17"/>
  <c r="T102" i="17"/>
  <c r="R102" i="17"/>
  <c r="P102" i="17"/>
  <c r="BI99" i="17"/>
  <c r="BH99" i="17"/>
  <c r="BG99" i="17"/>
  <c r="BF99" i="17"/>
  <c r="T99" i="17"/>
  <c r="R99" i="17"/>
  <c r="P99" i="17"/>
  <c r="BI95" i="17"/>
  <c r="BH95" i="17"/>
  <c r="BG95" i="17"/>
  <c r="BF95" i="17"/>
  <c r="T95" i="17"/>
  <c r="R95" i="17"/>
  <c r="P95" i="17"/>
  <c r="BI91" i="17"/>
  <c r="BH91" i="17"/>
  <c r="BG91" i="17"/>
  <c r="BF91" i="17"/>
  <c r="T91" i="17"/>
  <c r="R91" i="17"/>
  <c r="P91" i="17"/>
  <c r="BI87" i="17"/>
  <c r="BH87" i="17"/>
  <c r="BG87" i="17"/>
  <c r="BF87" i="17"/>
  <c r="T87" i="17"/>
  <c r="R87" i="17"/>
  <c r="R86" i="17"/>
  <c r="P87" i="17"/>
  <c r="J83" i="17"/>
  <c r="F82" i="17"/>
  <c r="F80" i="17"/>
  <c r="E78" i="17"/>
  <c r="J59" i="17"/>
  <c r="F58" i="17"/>
  <c r="F56" i="17"/>
  <c r="E54" i="17"/>
  <c r="J23" i="17"/>
  <c r="E23" i="17"/>
  <c r="J58" i="17" s="1"/>
  <c r="J22" i="17"/>
  <c r="J20" i="17"/>
  <c r="E20" i="17"/>
  <c r="F83" i="17" s="1"/>
  <c r="J19" i="17"/>
  <c r="J14" i="17"/>
  <c r="J80" i="17" s="1"/>
  <c r="E7" i="17"/>
  <c r="E50" i="17"/>
  <c r="J39" i="16"/>
  <c r="J38" i="16"/>
  <c r="AY77" i="1" s="1"/>
  <c r="J37" i="16"/>
  <c r="AX77" i="1"/>
  <c r="BI239" i="16"/>
  <c r="BH239" i="16"/>
  <c r="BG239" i="16"/>
  <c r="BF239" i="16"/>
  <c r="T239" i="16"/>
  <c r="R239" i="16"/>
  <c r="P239" i="16"/>
  <c r="BI236" i="16"/>
  <c r="BH236" i="16"/>
  <c r="BG236" i="16"/>
  <c r="BF236" i="16"/>
  <c r="T236" i="16"/>
  <c r="R236" i="16"/>
  <c r="P236" i="16"/>
  <c r="BI232" i="16"/>
  <c r="BH232" i="16"/>
  <c r="BG232" i="16"/>
  <c r="BF232" i="16"/>
  <c r="T232" i="16"/>
  <c r="R232" i="16"/>
  <c r="P232" i="16"/>
  <c r="BI229" i="16"/>
  <c r="BH229" i="16"/>
  <c r="BG229" i="16"/>
  <c r="BF229" i="16"/>
  <c r="T229" i="16"/>
  <c r="R229" i="16"/>
  <c r="P229" i="16"/>
  <c r="BI225" i="16"/>
  <c r="BH225" i="16"/>
  <c r="BG225" i="16"/>
  <c r="BF225" i="16"/>
  <c r="T225" i="16"/>
  <c r="R225" i="16"/>
  <c r="P225" i="16"/>
  <c r="BI221" i="16"/>
  <c r="BH221" i="16"/>
  <c r="BG221" i="16"/>
  <c r="BF221" i="16"/>
  <c r="T221" i="16"/>
  <c r="R221" i="16"/>
  <c r="P221" i="16"/>
  <c r="BI217" i="16"/>
  <c r="BH217" i="16"/>
  <c r="BG217" i="16"/>
  <c r="BF217" i="16"/>
  <c r="T217" i="16"/>
  <c r="R217" i="16"/>
  <c r="P217" i="16"/>
  <c r="BI213" i="16"/>
  <c r="BH213" i="16"/>
  <c r="BG213" i="16"/>
  <c r="BF213" i="16"/>
  <c r="T213" i="16"/>
  <c r="R213" i="16"/>
  <c r="P213" i="16"/>
  <c r="BI209" i="16"/>
  <c r="BH209" i="16"/>
  <c r="BG209" i="16"/>
  <c r="BF209" i="16"/>
  <c r="T209" i="16"/>
  <c r="R209" i="16"/>
  <c r="P209" i="16"/>
  <c r="BI205" i="16"/>
  <c r="BH205" i="16"/>
  <c r="BG205" i="16"/>
  <c r="BF205" i="16"/>
  <c r="T205" i="16"/>
  <c r="R205" i="16"/>
  <c r="P205" i="16"/>
  <c r="BI201" i="16"/>
  <c r="BH201" i="16"/>
  <c r="BG201" i="16"/>
  <c r="BF201" i="16"/>
  <c r="T201" i="16"/>
  <c r="R201" i="16"/>
  <c r="P201" i="16"/>
  <c r="BI198" i="16"/>
  <c r="BH198" i="16"/>
  <c r="BG198" i="16"/>
  <c r="BF198" i="16"/>
  <c r="T198" i="16"/>
  <c r="R198" i="16"/>
  <c r="P198" i="16"/>
  <c r="BI195" i="16"/>
  <c r="BH195" i="16"/>
  <c r="BG195" i="16"/>
  <c r="BF195" i="16"/>
  <c r="T195" i="16"/>
  <c r="R195" i="16"/>
  <c r="P195" i="16"/>
  <c r="BI191" i="16"/>
  <c r="BH191" i="16"/>
  <c r="BG191" i="16"/>
  <c r="BF191" i="16"/>
  <c r="T191" i="16"/>
  <c r="R191" i="16"/>
  <c r="P191" i="16"/>
  <c r="BI187" i="16"/>
  <c r="BH187" i="16"/>
  <c r="BG187" i="16"/>
  <c r="BF187" i="16"/>
  <c r="T187" i="16"/>
  <c r="R187" i="16"/>
  <c r="P187" i="16"/>
  <c r="BI182" i="16"/>
  <c r="BH182" i="16"/>
  <c r="BG182" i="16"/>
  <c r="BF182" i="16"/>
  <c r="T182" i="16"/>
  <c r="R182" i="16"/>
  <c r="P182" i="16"/>
  <c r="BI178" i="16"/>
  <c r="BH178" i="16"/>
  <c r="BG178" i="16"/>
  <c r="BF178" i="16"/>
  <c r="T178" i="16"/>
  <c r="R178" i="16"/>
  <c r="P178" i="16"/>
  <c r="BI175" i="16"/>
  <c r="BH175" i="16"/>
  <c r="BG175" i="16"/>
  <c r="BF175" i="16"/>
  <c r="T175" i="16"/>
  <c r="R175" i="16"/>
  <c r="P175" i="16"/>
  <c r="BI171" i="16"/>
  <c r="BH171" i="16"/>
  <c r="BG171" i="16"/>
  <c r="BF171" i="16"/>
  <c r="T171" i="16"/>
  <c r="R171" i="16"/>
  <c r="P171" i="16"/>
  <c r="BI167" i="16"/>
  <c r="BH167" i="16"/>
  <c r="BG167" i="16"/>
  <c r="BF167" i="16"/>
  <c r="T167" i="16"/>
  <c r="R167" i="16"/>
  <c r="P167" i="16"/>
  <c r="BI164" i="16"/>
  <c r="BH164" i="16"/>
  <c r="BG164" i="16"/>
  <c r="BF164" i="16"/>
  <c r="T164" i="16"/>
  <c r="R164" i="16"/>
  <c r="P164" i="16"/>
  <c r="BI161" i="16"/>
  <c r="BH161" i="16"/>
  <c r="BG161" i="16"/>
  <c r="BF161" i="16"/>
  <c r="T161" i="16"/>
  <c r="R161" i="16"/>
  <c r="P161" i="16"/>
  <c r="BI158" i="16"/>
  <c r="BH158" i="16"/>
  <c r="BG158" i="16"/>
  <c r="BF158" i="16"/>
  <c r="T158" i="16"/>
  <c r="R158" i="16"/>
  <c r="P158" i="16"/>
  <c r="BI154" i="16"/>
  <c r="BH154" i="16"/>
  <c r="BG154" i="16"/>
  <c r="BF154" i="16"/>
  <c r="T154" i="16"/>
  <c r="R154" i="16"/>
  <c r="P154" i="16"/>
  <c r="BI150" i="16"/>
  <c r="BH150" i="16"/>
  <c r="BG150" i="16"/>
  <c r="BF150" i="16"/>
  <c r="T150" i="16"/>
  <c r="R150" i="16"/>
  <c r="P150" i="16"/>
  <c r="BI147" i="16"/>
  <c r="BH147" i="16"/>
  <c r="BG147" i="16"/>
  <c r="BF147" i="16"/>
  <c r="T147" i="16"/>
  <c r="R147" i="16"/>
  <c r="P147" i="16"/>
  <c r="BI144" i="16"/>
  <c r="BH144" i="16"/>
  <c r="BG144" i="16"/>
  <c r="BF144" i="16"/>
  <c r="T144" i="16"/>
  <c r="R144" i="16"/>
  <c r="P144" i="16"/>
  <c r="BI141" i="16"/>
  <c r="BH141" i="16"/>
  <c r="BG141" i="16"/>
  <c r="BF141" i="16"/>
  <c r="T141" i="16"/>
  <c r="R141" i="16"/>
  <c r="P141" i="16"/>
  <c r="BI138" i="16"/>
  <c r="BH138" i="16"/>
  <c r="BG138" i="16"/>
  <c r="BF138" i="16"/>
  <c r="T138" i="16"/>
  <c r="R138" i="16"/>
  <c r="P138" i="16"/>
  <c r="BI135" i="16"/>
  <c r="BH135" i="16"/>
  <c r="BG135" i="16"/>
  <c r="BF135" i="16"/>
  <c r="T135" i="16"/>
  <c r="R135" i="16"/>
  <c r="P135" i="16"/>
  <c r="BI132" i="16"/>
  <c r="BH132" i="16"/>
  <c r="BG132" i="16"/>
  <c r="BF132" i="16"/>
  <c r="T132" i="16"/>
  <c r="R132" i="16"/>
  <c r="P132" i="16"/>
  <c r="BI129" i="16"/>
  <c r="BH129" i="16"/>
  <c r="BG129" i="16"/>
  <c r="BF129" i="16"/>
  <c r="T129" i="16"/>
  <c r="R129" i="16"/>
  <c r="P129" i="16"/>
  <c r="BI126" i="16"/>
  <c r="BH126" i="16"/>
  <c r="BG126" i="16"/>
  <c r="BF126" i="16"/>
  <c r="T126" i="16"/>
  <c r="R126" i="16"/>
  <c r="P126" i="16"/>
  <c r="BI122" i="16"/>
  <c r="BH122" i="16"/>
  <c r="BG122" i="16"/>
  <c r="BF122" i="16"/>
  <c r="T122" i="16"/>
  <c r="R122" i="16"/>
  <c r="P122" i="16"/>
  <c r="BI119" i="16"/>
  <c r="BH119" i="16"/>
  <c r="BG119" i="16"/>
  <c r="BF119" i="16"/>
  <c r="T119" i="16"/>
  <c r="R119" i="16"/>
  <c r="P119" i="16"/>
  <c r="BI113" i="16"/>
  <c r="BH113" i="16"/>
  <c r="BG113" i="16"/>
  <c r="BF113" i="16"/>
  <c r="T113" i="16"/>
  <c r="R113" i="16"/>
  <c r="P113" i="16"/>
  <c r="BI109" i="16"/>
  <c r="BH109" i="16"/>
  <c r="BG109" i="16"/>
  <c r="BF109" i="16"/>
  <c r="T109" i="16"/>
  <c r="R109" i="16"/>
  <c r="P109" i="16"/>
  <c r="BI105" i="16"/>
  <c r="BH105" i="16"/>
  <c r="BG105" i="16"/>
  <c r="BF105" i="16"/>
  <c r="T105" i="16"/>
  <c r="R105" i="16"/>
  <c r="P105" i="16"/>
  <c r="BI101" i="16"/>
  <c r="BH101" i="16"/>
  <c r="BG101" i="16"/>
  <c r="BF101" i="16"/>
  <c r="T101" i="16"/>
  <c r="R101" i="16"/>
  <c r="P101" i="16"/>
  <c r="BI98" i="16"/>
  <c r="BH98" i="16"/>
  <c r="BG98" i="16"/>
  <c r="BF98" i="16"/>
  <c r="T98" i="16"/>
  <c r="R98" i="16"/>
  <c r="P98" i="16"/>
  <c r="BI95" i="16"/>
  <c r="BH95" i="16"/>
  <c r="BG95" i="16"/>
  <c r="BF95" i="16"/>
  <c r="T95" i="16"/>
  <c r="R95" i="16"/>
  <c r="P95" i="16"/>
  <c r="BI92" i="16"/>
  <c r="BH92" i="16"/>
  <c r="BG92" i="16"/>
  <c r="BF92" i="16"/>
  <c r="T92" i="16"/>
  <c r="R92" i="16"/>
  <c r="P92" i="16"/>
  <c r="BI89" i="16"/>
  <c r="BH89" i="16"/>
  <c r="BG89" i="16"/>
  <c r="BF89" i="16"/>
  <c r="T89" i="16"/>
  <c r="R89" i="16"/>
  <c r="P89" i="16"/>
  <c r="J85" i="16"/>
  <c r="F84" i="16"/>
  <c r="F82" i="16"/>
  <c r="E80" i="16"/>
  <c r="J59" i="16"/>
  <c r="F58" i="16"/>
  <c r="F56" i="16"/>
  <c r="E54" i="16"/>
  <c r="J23" i="16"/>
  <c r="E23" i="16"/>
  <c r="J84" i="16"/>
  <c r="J22" i="16"/>
  <c r="J20" i="16"/>
  <c r="E20" i="16"/>
  <c r="F85" i="16"/>
  <c r="J19" i="16"/>
  <c r="J14" i="16"/>
  <c r="J56" i="16" s="1"/>
  <c r="E7" i="16"/>
  <c r="E50" i="16" s="1"/>
  <c r="J39" i="15"/>
  <c r="J38" i="15"/>
  <c r="AY75" i="1"/>
  <c r="J37" i="15"/>
  <c r="AX75" i="1"/>
  <c r="BI90" i="15"/>
  <c r="BH90" i="15"/>
  <c r="BG90" i="15"/>
  <c r="BF90" i="15"/>
  <c r="T90" i="15"/>
  <c r="R90" i="15"/>
  <c r="P90" i="15"/>
  <c r="BI86" i="15"/>
  <c r="BH86" i="15"/>
  <c r="BG86" i="15"/>
  <c r="BF86" i="15"/>
  <c r="T86" i="15"/>
  <c r="R86" i="15"/>
  <c r="P86" i="15"/>
  <c r="J82" i="15"/>
  <c r="F81" i="15"/>
  <c r="F79" i="15"/>
  <c r="E77" i="15"/>
  <c r="J59" i="15"/>
  <c r="F58" i="15"/>
  <c r="F56" i="15"/>
  <c r="E54" i="15"/>
  <c r="J23" i="15"/>
  <c r="E23" i="15"/>
  <c r="J58" i="15"/>
  <c r="J22" i="15"/>
  <c r="J20" i="15"/>
  <c r="E20" i="15"/>
  <c r="F82" i="15"/>
  <c r="J19" i="15"/>
  <c r="J14" i="15"/>
  <c r="J79" i="15" s="1"/>
  <c r="E7" i="15"/>
  <c r="E73" i="15"/>
  <c r="J39" i="14"/>
  <c r="J38" i="14"/>
  <c r="AY74" i="1"/>
  <c r="J37" i="14"/>
  <c r="AX74" i="1" s="1"/>
  <c r="BI187" i="14"/>
  <c r="BH187" i="14"/>
  <c r="BG187" i="14"/>
  <c r="BF187" i="14"/>
  <c r="T187" i="14"/>
  <c r="R187" i="14"/>
  <c r="P187" i="14"/>
  <c r="BI183" i="14"/>
  <c r="BH183" i="14"/>
  <c r="BG183" i="14"/>
  <c r="BF183" i="14"/>
  <c r="T183" i="14"/>
  <c r="R183" i="14"/>
  <c r="P183" i="14"/>
  <c r="BI179" i="14"/>
  <c r="BH179" i="14"/>
  <c r="BG179" i="14"/>
  <c r="BF179" i="14"/>
  <c r="T179" i="14"/>
  <c r="R179" i="14"/>
  <c r="P179" i="14"/>
  <c r="BI175" i="14"/>
  <c r="BH175" i="14"/>
  <c r="BG175" i="14"/>
  <c r="BF175" i="14"/>
  <c r="T175" i="14"/>
  <c r="R175" i="14"/>
  <c r="P175" i="14"/>
  <c r="BI171" i="14"/>
  <c r="BH171" i="14"/>
  <c r="BG171" i="14"/>
  <c r="BF171" i="14"/>
  <c r="T171" i="14"/>
  <c r="R171" i="14"/>
  <c r="P171" i="14"/>
  <c r="BI167" i="14"/>
  <c r="BH167" i="14"/>
  <c r="BG167" i="14"/>
  <c r="BF167" i="14"/>
  <c r="T167" i="14"/>
  <c r="R167" i="14"/>
  <c r="P167" i="14"/>
  <c r="BI163" i="14"/>
  <c r="BH163" i="14"/>
  <c r="BG163" i="14"/>
  <c r="BF163" i="14"/>
  <c r="T163" i="14"/>
  <c r="R163" i="14"/>
  <c r="P163" i="14"/>
  <c r="BI159" i="14"/>
  <c r="BH159" i="14"/>
  <c r="BG159" i="14"/>
  <c r="BF159" i="14"/>
  <c r="T159" i="14"/>
  <c r="R159" i="14"/>
  <c r="P159" i="14"/>
  <c r="BI156" i="14"/>
  <c r="BH156" i="14"/>
  <c r="BG156" i="14"/>
  <c r="BF156" i="14"/>
  <c r="T156" i="14"/>
  <c r="R156" i="14"/>
  <c r="P156" i="14"/>
  <c r="BI153" i="14"/>
  <c r="BH153" i="14"/>
  <c r="BG153" i="14"/>
  <c r="BF153" i="14"/>
  <c r="T153" i="14"/>
  <c r="R153" i="14"/>
  <c r="P153" i="14"/>
  <c r="BI149" i="14"/>
  <c r="BH149" i="14"/>
  <c r="BG149" i="14"/>
  <c r="BF149" i="14"/>
  <c r="T149" i="14"/>
  <c r="R149" i="14"/>
  <c r="P149" i="14"/>
  <c r="BI146" i="14"/>
  <c r="BH146" i="14"/>
  <c r="BG146" i="14"/>
  <c r="BF146" i="14"/>
  <c r="T146" i="14"/>
  <c r="R146" i="14"/>
  <c r="P146" i="14"/>
  <c r="BI142" i="14"/>
  <c r="BH142" i="14"/>
  <c r="BG142" i="14"/>
  <c r="BF142" i="14"/>
  <c r="T142" i="14"/>
  <c r="R142" i="14"/>
  <c r="P142" i="14"/>
  <c r="BI138" i="14"/>
  <c r="BH138" i="14"/>
  <c r="BG138" i="14"/>
  <c r="BF138" i="14"/>
  <c r="T138" i="14"/>
  <c r="R138" i="14"/>
  <c r="P138" i="14"/>
  <c r="BI135" i="14"/>
  <c r="BH135" i="14"/>
  <c r="BG135" i="14"/>
  <c r="BF135" i="14"/>
  <c r="T135" i="14"/>
  <c r="R135" i="14"/>
  <c r="P135" i="14"/>
  <c r="BI132" i="14"/>
  <c r="BH132" i="14"/>
  <c r="BG132" i="14"/>
  <c r="BF132" i="14"/>
  <c r="T132" i="14"/>
  <c r="R132" i="14"/>
  <c r="P132" i="14"/>
  <c r="BI129" i="14"/>
  <c r="BH129" i="14"/>
  <c r="BG129" i="14"/>
  <c r="BF129" i="14"/>
  <c r="T129" i="14"/>
  <c r="R129" i="14"/>
  <c r="P129" i="14"/>
  <c r="BI126" i="14"/>
  <c r="BH126" i="14"/>
  <c r="BG126" i="14"/>
  <c r="BF126" i="14"/>
  <c r="T126" i="14"/>
  <c r="R126" i="14"/>
  <c r="P126" i="14"/>
  <c r="BI123" i="14"/>
  <c r="BH123" i="14"/>
  <c r="BG123" i="14"/>
  <c r="BF123" i="14"/>
  <c r="T123" i="14"/>
  <c r="R123" i="14"/>
  <c r="P123" i="14"/>
  <c r="BI120" i="14"/>
  <c r="BH120" i="14"/>
  <c r="BG120" i="14"/>
  <c r="BF120" i="14"/>
  <c r="T120" i="14"/>
  <c r="R120" i="14"/>
  <c r="P120" i="14"/>
  <c r="BI117" i="14"/>
  <c r="BH117" i="14"/>
  <c r="BG117" i="14"/>
  <c r="BF117" i="14"/>
  <c r="T117" i="14"/>
  <c r="R117" i="14"/>
  <c r="P117" i="14"/>
  <c r="BI114" i="14"/>
  <c r="BH114" i="14"/>
  <c r="BG114" i="14"/>
  <c r="BF114" i="14"/>
  <c r="T114" i="14"/>
  <c r="R114" i="14"/>
  <c r="P114" i="14"/>
  <c r="BI110" i="14"/>
  <c r="BH110" i="14"/>
  <c r="BG110" i="14"/>
  <c r="BF110" i="14"/>
  <c r="T110" i="14"/>
  <c r="R110" i="14"/>
  <c r="P110" i="14"/>
  <c r="BI104" i="14"/>
  <c r="BH104" i="14"/>
  <c r="BG104" i="14"/>
  <c r="BF104" i="14"/>
  <c r="T104" i="14"/>
  <c r="R104" i="14"/>
  <c r="P104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5" i="14"/>
  <c r="BH95" i="14"/>
  <c r="BG95" i="14"/>
  <c r="BF95" i="14"/>
  <c r="T95" i="14"/>
  <c r="R95" i="14"/>
  <c r="P95" i="14"/>
  <c r="BI92" i="14"/>
  <c r="BH92" i="14"/>
  <c r="BG92" i="14"/>
  <c r="BF92" i="14"/>
  <c r="T92" i="14"/>
  <c r="R92" i="14"/>
  <c r="P92" i="14"/>
  <c r="BI89" i="14"/>
  <c r="BH89" i="14"/>
  <c r="BG89" i="14"/>
  <c r="BF89" i="14"/>
  <c r="T89" i="14"/>
  <c r="R89" i="14"/>
  <c r="P89" i="14"/>
  <c r="J85" i="14"/>
  <c r="F84" i="14"/>
  <c r="F82" i="14"/>
  <c r="E80" i="14"/>
  <c r="J59" i="14"/>
  <c r="F58" i="14"/>
  <c r="F56" i="14"/>
  <c r="E54" i="14"/>
  <c r="J23" i="14"/>
  <c r="E23" i="14"/>
  <c r="J84" i="14"/>
  <c r="J22" i="14"/>
  <c r="J20" i="14"/>
  <c r="E20" i="14"/>
  <c r="F59" i="14"/>
  <c r="J19" i="14"/>
  <c r="J14" i="14"/>
  <c r="J82" i="14" s="1"/>
  <c r="E7" i="14"/>
  <c r="E76" i="14"/>
  <c r="J39" i="13"/>
  <c r="J38" i="13"/>
  <c r="AY72" i="1"/>
  <c r="J37" i="13"/>
  <c r="AX72" i="1" s="1"/>
  <c r="BI86" i="13"/>
  <c r="BH86" i="13"/>
  <c r="BG86" i="13"/>
  <c r="BF86" i="13"/>
  <c r="T86" i="13"/>
  <c r="T85" i="13"/>
  <c r="R86" i="13"/>
  <c r="R85" i="13" s="1"/>
  <c r="P86" i="13"/>
  <c r="P85" i="13"/>
  <c r="AU72" i="1"/>
  <c r="J82" i="13"/>
  <c r="F81" i="13"/>
  <c r="F79" i="13"/>
  <c r="E77" i="13"/>
  <c r="J59" i="13"/>
  <c r="F58" i="13"/>
  <c r="F56" i="13"/>
  <c r="E54" i="13"/>
  <c r="J23" i="13"/>
  <c r="E23" i="13"/>
  <c r="J81" i="13"/>
  <c r="J22" i="13"/>
  <c r="J20" i="13"/>
  <c r="E20" i="13"/>
  <c r="F82" i="13" s="1"/>
  <c r="J19" i="13"/>
  <c r="J14" i="13"/>
  <c r="J56" i="13" s="1"/>
  <c r="E7" i="13"/>
  <c r="E50" i="13"/>
  <c r="J39" i="12"/>
  <c r="J38" i="12"/>
  <c r="AY71" i="1"/>
  <c r="J37" i="12"/>
  <c r="AX71" i="1" s="1"/>
  <c r="BI166" i="12"/>
  <c r="BH166" i="12"/>
  <c r="BG166" i="12"/>
  <c r="BF166" i="12"/>
  <c r="T166" i="12"/>
  <c r="R166" i="12"/>
  <c r="P166" i="12"/>
  <c r="BI162" i="12"/>
  <c r="BH162" i="12"/>
  <c r="BG162" i="12"/>
  <c r="BF162" i="12"/>
  <c r="T162" i="12"/>
  <c r="R162" i="12"/>
  <c r="P162" i="12"/>
  <c r="BI158" i="12"/>
  <c r="BH158" i="12"/>
  <c r="BG158" i="12"/>
  <c r="BF158" i="12"/>
  <c r="T158" i="12"/>
  <c r="R158" i="12"/>
  <c r="P158" i="12"/>
  <c r="BI154" i="12"/>
  <c r="BH154" i="12"/>
  <c r="BG154" i="12"/>
  <c r="BF154" i="12"/>
  <c r="T154" i="12"/>
  <c r="R154" i="12"/>
  <c r="P154" i="12"/>
  <c r="BI150" i="12"/>
  <c r="BH150" i="12"/>
  <c r="BG150" i="12"/>
  <c r="BF150" i="12"/>
  <c r="T150" i="12"/>
  <c r="R150" i="12"/>
  <c r="P150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4" i="12"/>
  <c r="BH134" i="12"/>
  <c r="BG134" i="12"/>
  <c r="BF134" i="12"/>
  <c r="T134" i="12"/>
  <c r="R134" i="12"/>
  <c r="P134" i="12"/>
  <c r="BI130" i="12"/>
  <c r="BH130" i="12"/>
  <c r="BG130" i="12"/>
  <c r="BF130" i="12"/>
  <c r="T130" i="12"/>
  <c r="R130" i="12"/>
  <c r="P130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0" i="12"/>
  <c r="BH120" i="12"/>
  <c r="BG120" i="12"/>
  <c r="BF120" i="12"/>
  <c r="T120" i="12"/>
  <c r="R120" i="12"/>
  <c r="P120" i="12"/>
  <c r="BI116" i="12"/>
  <c r="BH116" i="12"/>
  <c r="BG116" i="12"/>
  <c r="BF116" i="12"/>
  <c r="T116" i="12"/>
  <c r="R116" i="12"/>
  <c r="P116" i="12"/>
  <c r="BI113" i="12"/>
  <c r="BH113" i="12"/>
  <c r="BG113" i="12"/>
  <c r="BF113" i="12"/>
  <c r="T113" i="12"/>
  <c r="R113" i="12"/>
  <c r="P113" i="12"/>
  <c r="BI109" i="12"/>
  <c r="BH109" i="12"/>
  <c r="BG109" i="12"/>
  <c r="BF109" i="12"/>
  <c r="T109" i="12"/>
  <c r="R109" i="12"/>
  <c r="P109" i="12"/>
  <c r="BI106" i="12"/>
  <c r="BH106" i="12"/>
  <c r="BG106" i="12"/>
  <c r="BF106" i="12"/>
  <c r="T106" i="12"/>
  <c r="R106" i="12"/>
  <c r="P106" i="12"/>
  <c r="BI103" i="12"/>
  <c r="BH103" i="12"/>
  <c r="BG103" i="12"/>
  <c r="BF103" i="12"/>
  <c r="T103" i="12"/>
  <c r="R103" i="12"/>
  <c r="P103" i="12"/>
  <c r="BI99" i="12"/>
  <c r="BH99" i="12"/>
  <c r="BG99" i="12"/>
  <c r="BF99" i="12"/>
  <c r="T99" i="12"/>
  <c r="R99" i="12"/>
  <c r="P99" i="12"/>
  <c r="BI93" i="12"/>
  <c r="BH93" i="12"/>
  <c r="BG93" i="12"/>
  <c r="BF93" i="12"/>
  <c r="T93" i="12"/>
  <c r="R93" i="12"/>
  <c r="P93" i="12"/>
  <c r="BI89" i="12"/>
  <c r="BH89" i="12"/>
  <c r="BG89" i="12"/>
  <c r="BF89" i="12"/>
  <c r="T89" i="12"/>
  <c r="R89" i="12"/>
  <c r="P89" i="12"/>
  <c r="J85" i="12"/>
  <c r="F84" i="12"/>
  <c r="F82" i="12"/>
  <c r="E80" i="12"/>
  <c r="J59" i="12"/>
  <c r="F58" i="12"/>
  <c r="F56" i="12"/>
  <c r="E54" i="12"/>
  <c r="J23" i="12"/>
  <c r="E23" i="12"/>
  <c r="J58" i="12" s="1"/>
  <c r="J22" i="12"/>
  <c r="J20" i="12"/>
  <c r="E20" i="12"/>
  <c r="F85" i="12" s="1"/>
  <c r="J19" i="12"/>
  <c r="J14" i="12"/>
  <c r="J82" i="12" s="1"/>
  <c r="E7" i="12"/>
  <c r="E76" i="12"/>
  <c r="J39" i="11"/>
  <c r="J38" i="11"/>
  <c r="AY69" i="1"/>
  <c r="J37" i="11"/>
  <c r="AX69" i="1" s="1"/>
  <c r="BI86" i="11"/>
  <c r="BH86" i="11"/>
  <c r="BG86" i="11"/>
  <c r="F37" i="11" s="1"/>
  <c r="BB69" i="1" s="1"/>
  <c r="BF86" i="11"/>
  <c r="T86" i="11"/>
  <c r="T85" i="11" s="1"/>
  <c r="R86" i="11"/>
  <c r="R85" i="11" s="1"/>
  <c r="P86" i="11"/>
  <c r="P85" i="11"/>
  <c r="AU69" i="1"/>
  <c r="J82" i="11"/>
  <c r="F81" i="11"/>
  <c r="F79" i="11"/>
  <c r="E77" i="11"/>
  <c r="J59" i="11"/>
  <c r="F58" i="11"/>
  <c r="F56" i="11"/>
  <c r="E54" i="11"/>
  <c r="J23" i="11"/>
  <c r="E23" i="11"/>
  <c r="J81" i="11" s="1"/>
  <c r="J22" i="11"/>
  <c r="J20" i="11"/>
  <c r="E20" i="11"/>
  <c r="F59" i="11" s="1"/>
  <c r="J19" i="11"/>
  <c r="J14" i="11"/>
  <c r="J79" i="11"/>
  <c r="E7" i="11"/>
  <c r="E73" i="11"/>
  <c r="J39" i="10"/>
  <c r="J38" i="10"/>
  <c r="AY68" i="1"/>
  <c r="J37" i="10"/>
  <c r="AX68" i="1" s="1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R170" i="10"/>
  <c r="P170" i="10"/>
  <c r="BI166" i="10"/>
  <c r="BH166" i="10"/>
  <c r="BG166" i="10"/>
  <c r="BF166" i="10"/>
  <c r="T166" i="10"/>
  <c r="R166" i="10"/>
  <c r="P166" i="10"/>
  <c r="BI162" i="10"/>
  <c r="BH162" i="10"/>
  <c r="BG162" i="10"/>
  <c r="BF162" i="10"/>
  <c r="T162" i="10"/>
  <c r="R162" i="10"/>
  <c r="P162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6" i="10"/>
  <c r="BH146" i="10"/>
  <c r="BG146" i="10"/>
  <c r="BF146" i="10"/>
  <c r="T146" i="10"/>
  <c r="R146" i="10"/>
  <c r="P146" i="10"/>
  <c r="BI142" i="10"/>
  <c r="BH142" i="10"/>
  <c r="BG142" i="10"/>
  <c r="BF142" i="10"/>
  <c r="T142" i="10"/>
  <c r="R142" i="10"/>
  <c r="P142" i="10"/>
  <c r="BI138" i="10"/>
  <c r="BH138" i="10"/>
  <c r="BG138" i="10"/>
  <c r="BF138" i="10"/>
  <c r="T138" i="10"/>
  <c r="R138" i="10"/>
  <c r="P138" i="10"/>
  <c r="BI134" i="10"/>
  <c r="BH134" i="10"/>
  <c r="BG134" i="10"/>
  <c r="BF134" i="10"/>
  <c r="T134" i="10"/>
  <c r="R134" i="10"/>
  <c r="P134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0" i="10"/>
  <c r="BH120" i="10"/>
  <c r="BG120" i="10"/>
  <c r="BF120" i="10"/>
  <c r="T120" i="10"/>
  <c r="R120" i="10"/>
  <c r="P120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BI99" i="10"/>
  <c r="BH99" i="10"/>
  <c r="BG99" i="10"/>
  <c r="BF99" i="10"/>
  <c r="T99" i="10"/>
  <c r="R99" i="10"/>
  <c r="P99" i="10"/>
  <c r="BI93" i="10"/>
  <c r="BH93" i="10"/>
  <c r="BG93" i="10"/>
  <c r="BF93" i="10"/>
  <c r="T93" i="10"/>
  <c r="R93" i="10"/>
  <c r="P93" i="10"/>
  <c r="BI89" i="10"/>
  <c r="BH89" i="10"/>
  <c r="BG89" i="10"/>
  <c r="BF89" i="10"/>
  <c r="T89" i="10"/>
  <c r="R89" i="10"/>
  <c r="P89" i="10"/>
  <c r="J85" i="10"/>
  <c r="F84" i="10"/>
  <c r="F82" i="10"/>
  <c r="E80" i="10"/>
  <c r="J59" i="10"/>
  <c r="F58" i="10"/>
  <c r="F56" i="10"/>
  <c r="E54" i="10"/>
  <c r="J23" i="10"/>
  <c r="E23" i="10"/>
  <c r="J58" i="10" s="1"/>
  <c r="J22" i="10"/>
  <c r="J20" i="10"/>
  <c r="E20" i="10"/>
  <c r="F85" i="10" s="1"/>
  <c r="J19" i="10"/>
  <c r="J14" i="10"/>
  <c r="J82" i="10" s="1"/>
  <c r="E7" i="10"/>
  <c r="E76" i="10"/>
  <c r="J39" i="9"/>
  <c r="J38" i="9"/>
  <c r="AY66" i="1" s="1"/>
  <c r="J37" i="9"/>
  <c r="AX66" i="1" s="1"/>
  <c r="BI94" i="9"/>
  <c r="BH94" i="9"/>
  <c r="BG94" i="9"/>
  <c r="BF94" i="9"/>
  <c r="T94" i="9"/>
  <c r="R94" i="9"/>
  <c r="P94" i="9"/>
  <c r="BI90" i="9"/>
  <c r="BH90" i="9"/>
  <c r="BG90" i="9"/>
  <c r="BF90" i="9"/>
  <c r="T90" i="9"/>
  <c r="R90" i="9"/>
  <c r="P90" i="9"/>
  <c r="BI86" i="9"/>
  <c r="BH86" i="9"/>
  <c r="BG86" i="9"/>
  <c r="BF86" i="9"/>
  <c r="T86" i="9"/>
  <c r="R86" i="9"/>
  <c r="P86" i="9"/>
  <c r="J82" i="9"/>
  <c r="F81" i="9"/>
  <c r="F79" i="9"/>
  <c r="E77" i="9"/>
  <c r="J59" i="9"/>
  <c r="F58" i="9"/>
  <c r="F56" i="9"/>
  <c r="E54" i="9"/>
  <c r="J23" i="9"/>
  <c r="E23" i="9"/>
  <c r="J81" i="9"/>
  <c r="J22" i="9"/>
  <c r="J20" i="9"/>
  <c r="E20" i="9"/>
  <c r="F59" i="9"/>
  <c r="J19" i="9"/>
  <c r="J14" i="9"/>
  <c r="J56" i="9" s="1"/>
  <c r="E7" i="9"/>
  <c r="E50" i="9"/>
  <c r="J39" i="8"/>
  <c r="J38" i="8"/>
  <c r="AY65" i="1"/>
  <c r="J37" i="8"/>
  <c r="AX65" i="1" s="1"/>
  <c r="BI225" i="8"/>
  <c r="BH225" i="8"/>
  <c r="BG225" i="8"/>
  <c r="BF225" i="8"/>
  <c r="T225" i="8"/>
  <c r="R225" i="8"/>
  <c r="P225" i="8"/>
  <c r="BI221" i="8"/>
  <c r="BH221" i="8"/>
  <c r="BG221" i="8"/>
  <c r="BF221" i="8"/>
  <c r="T221" i="8"/>
  <c r="R221" i="8"/>
  <c r="P221" i="8"/>
  <c r="BI217" i="8"/>
  <c r="BH217" i="8"/>
  <c r="BG217" i="8"/>
  <c r="BF217" i="8"/>
  <c r="T217" i="8"/>
  <c r="R217" i="8"/>
  <c r="P217" i="8"/>
  <c r="BI213" i="8"/>
  <c r="BH213" i="8"/>
  <c r="BG213" i="8"/>
  <c r="BF213" i="8"/>
  <c r="T213" i="8"/>
  <c r="R213" i="8"/>
  <c r="P213" i="8"/>
  <c r="BI209" i="8"/>
  <c r="BH209" i="8"/>
  <c r="BG209" i="8"/>
  <c r="BF209" i="8"/>
  <c r="T209" i="8"/>
  <c r="R209" i="8"/>
  <c r="P209" i="8"/>
  <c r="BI205" i="8"/>
  <c r="BH205" i="8"/>
  <c r="BG205" i="8"/>
  <c r="BF205" i="8"/>
  <c r="T205" i="8"/>
  <c r="R205" i="8"/>
  <c r="P205" i="8"/>
  <c r="BI201" i="8"/>
  <c r="BH201" i="8"/>
  <c r="BG201" i="8"/>
  <c r="BF201" i="8"/>
  <c r="T201" i="8"/>
  <c r="R201" i="8"/>
  <c r="P201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89" i="8"/>
  <c r="BH189" i="8"/>
  <c r="BG189" i="8"/>
  <c r="BF189" i="8"/>
  <c r="T189" i="8"/>
  <c r="R189" i="8"/>
  <c r="P189" i="8"/>
  <c r="BI185" i="8"/>
  <c r="BH185" i="8"/>
  <c r="BG185" i="8"/>
  <c r="BF185" i="8"/>
  <c r="T185" i="8"/>
  <c r="R185" i="8"/>
  <c r="P185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5" i="8"/>
  <c r="BH125" i="8"/>
  <c r="BG125" i="8"/>
  <c r="BF125" i="8"/>
  <c r="T125" i="8"/>
  <c r="R125" i="8"/>
  <c r="P125" i="8"/>
  <c r="BI121" i="8"/>
  <c r="BH121" i="8"/>
  <c r="BG121" i="8"/>
  <c r="BF121" i="8"/>
  <c r="T121" i="8"/>
  <c r="R121" i="8"/>
  <c r="P121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0" i="8"/>
  <c r="BH110" i="8"/>
  <c r="BG110" i="8"/>
  <c r="BF110" i="8"/>
  <c r="T110" i="8"/>
  <c r="R110" i="8"/>
  <c r="P110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J85" i="8"/>
  <c r="F84" i="8"/>
  <c r="F82" i="8"/>
  <c r="E80" i="8"/>
  <c r="J59" i="8"/>
  <c r="F58" i="8"/>
  <c r="F56" i="8"/>
  <c r="E54" i="8"/>
  <c r="J23" i="8"/>
  <c r="E23" i="8"/>
  <c r="J58" i="8"/>
  <c r="J22" i="8"/>
  <c r="J20" i="8"/>
  <c r="E20" i="8"/>
  <c r="F85" i="8"/>
  <c r="J19" i="8"/>
  <c r="J14" i="8"/>
  <c r="J56" i="8"/>
  <c r="E7" i="8"/>
  <c r="E50" i="8"/>
  <c r="J39" i="7"/>
  <c r="J38" i="7"/>
  <c r="AY63" i="1"/>
  <c r="J37" i="7"/>
  <c r="AX63" i="1" s="1"/>
  <c r="BI100" i="7"/>
  <c r="BH100" i="7"/>
  <c r="BG100" i="7"/>
  <c r="BF100" i="7"/>
  <c r="T100" i="7"/>
  <c r="T99" i="7"/>
  <c r="R100" i="7"/>
  <c r="R99" i="7" s="1"/>
  <c r="P100" i="7"/>
  <c r="P99" i="7"/>
  <c r="BI95" i="7"/>
  <c r="BH95" i="7"/>
  <c r="BG95" i="7"/>
  <c r="BF95" i="7"/>
  <c r="T95" i="7"/>
  <c r="T86" i="7" s="1"/>
  <c r="R95" i="7"/>
  <c r="P95" i="7"/>
  <c r="BI91" i="7"/>
  <c r="BH91" i="7"/>
  <c r="BG91" i="7"/>
  <c r="BF91" i="7"/>
  <c r="T91" i="7"/>
  <c r="R91" i="7"/>
  <c r="P91" i="7"/>
  <c r="BI87" i="7"/>
  <c r="BH87" i="7"/>
  <c r="BG87" i="7"/>
  <c r="BF87" i="7"/>
  <c r="T87" i="7"/>
  <c r="R87" i="7"/>
  <c r="R86" i="7" s="1"/>
  <c r="P87" i="7"/>
  <c r="P86" i="7"/>
  <c r="AU63" i="1"/>
  <c r="J83" i="7"/>
  <c r="F82" i="7"/>
  <c r="F80" i="7"/>
  <c r="E78" i="7"/>
  <c r="J59" i="7"/>
  <c r="F58" i="7"/>
  <c r="F56" i="7"/>
  <c r="E54" i="7"/>
  <c r="J23" i="7"/>
  <c r="E23" i="7"/>
  <c r="J82" i="7" s="1"/>
  <c r="J22" i="7"/>
  <c r="J20" i="7"/>
  <c r="E20" i="7"/>
  <c r="F59" i="7" s="1"/>
  <c r="J19" i="7"/>
  <c r="J14" i="7"/>
  <c r="J56" i="7"/>
  <c r="E7" i="7"/>
  <c r="E74" i="7"/>
  <c r="J39" i="6"/>
  <c r="J38" i="6"/>
  <c r="AY62" i="1"/>
  <c r="J37" i="6"/>
  <c r="AX62" i="1" s="1"/>
  <c r="BI219" i="6"/>
  <c r="BH219" i="6"/>
  <c r="BG219" i="6"/>
  <c r="BF219" i="6"/>
  <c r="T219" i="6"/>
  <c r="R219" i="6"/>
  <c r="P219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19" i="6"/>
  <c r="BH119" i="6"/>
  <c r="BG119" i="6"/>
  <c r="BF119" i="6"/>
  <c r="T119" i="6"/>
  <c r="R119" i="6"/>
  <c r="P119" i="6"/>
  <c r="BI113" i="6"/>
  <c r="BH113" i="6"/>
  <c r="BG113" i="6"/>
  <c r="BF113" i="6"/>
  <c r="T113" i="6"/>
  <c r="R113" i="6"/>
  <c r="P113" i="6"/>
  <c r="BI109" i="6"/>
  <c r="BH109" i="6"/>
  <c r="BG109" i="6"/>
  <c r="BF109" i="6"/>
  <c r="T109" i="6"/>
  <c r="R109" i="6"/>
  <c r="P109" i="6"/>
  <c r="BI105" i="6"/>
  <c r="BH105" i="6"/>
  <c r="BG105" i="6"/>
  <c r="BF105" i="6"/>
  <c r="T105" i="6"/>
  <c r="R105" i="6"/>
  <c r="P105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J85" i="6"/>
  <c r="F84" i="6"/>
  <c r="F82" i="6"/>
  <c r="E80" i="6"/>
  <c r="J59" i="6"/>
  <c r="F58" i="6"/>
  <c r="F56" i="6"/>
  <c r="E54" i="6"/>
  <c r="J23" i="6"/>
  <c r="E23" i="6"/>
  <c r="J58" i="6" s="1"/>
  <c r="J22" i="6"/>
  <c r="J20" i="6"/>
  <c r="E20" i="6"/>
  <c r="F85" i="6"/>
  <c r="J19" i="6"/>
  <c r="J14" i="6"/>
  <c r="J82" i="6"/>
  <c r="E7" i="6"/>
  <c r="E76" i="6"/>
  <c r="J39" i="5"/>
  <c r="J38" i="5"/>
  <c r="AY60" i="1"/>
  <c r="J37" i="5"/>
  <c r="AX60" i="1" s="1"/>
  <c r="BI86" i="5"/>
  <c r="BH86" i="5"/>
  <c r="BG86" i="5"/>
  <c r="F37" i="5" s="1"/>
  <c r="BB60" i="1" s="1"/>
  <c r="BF86" i="5"/>
  <c r="T86" i="5"/>
  <c r="T85" i="5"/>
  <c r="R86" i="5"/>
  <c r="R85" i="5" s="1"/>
  <c r="P86" i="5"/>
  <c r="P85" i="5"/>
  <c r="AU60" i="1"/>
  <c r="J82" i="5"/>
  <c r="F81" i="5"/>
  <c r="F79" i="5"/>
  <c r="E77" i="5"/>
  <c r="J59" i="5"/>
  <c r="F58" i="5"/>
  <c r="F56" i="5"/>
  <c r="E54" i="5"/>
  <c r="J23" i="5"/>
  <c r="E23" i="5"/>
  <c r="J81" i="5"/>
  <c r="J22" i="5"/>
  <c r="J20" i="5"/>
  <c r="E20" i="5"/>
  <c r="F82" i="5"/>
  <c r="J19" i="5"/>
  <c r="J14" i="5"/>
  <c r="J56" i="5" s="1"/>
  <c r="E7" i="5"/>
  <c r="E50" i="5"/>
  <c r="J39" i="4"/>
  <c r="J38" i="4"/>
  <c r="AY59" i="1"/>
  <c r="J37" i="4"/>
  <c r="AX59" i="1" s="1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5" i="4"/>
  <c r="F84" i="4"/>
  <c r="F82" i="4"/>
  <c r="E80" i="4"/>
  <c r="J59" i="4"/>
  <c r="F58" i="4"/>
  <c r="F56" i="4"/>
  <c r="E54" i="4"/>
  <c r="J23" i="4"/>
  <c r="E23" i="4"/>
  <c r="J84" i="4" s="1"/>
  <c r="J22" i="4"/>
  <c r="J20" i="4"/>
  <c r="E20" i="4"/>
  <c r="F85" i="4"/>
  <c r="J19" i="4"/>
  <c r="J14" i="4"/>
  <c r="J82" i="4"/>
  <c r="E7" i="4"/>
  <c r="E50" i="4"/>
  <c r="J39" i="3"/>
  <c r="J38" i="3"/>
  <c r="AY57" i="1"/>
  <c r="J37" i="3"/>
  <c r="AX57" i="1" s="1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2" i="3"/>
  <c r="F81" i="3"/>
  <c r="F79" i="3"/>
  <c r="E77" i="3"/>
  <c r="J59" i="3"/>
  <c r="F58" i="3"/>
  <c r="F56" i="3"/>
  <c r="E54" i="3"/>
  <c r="J23" i="3"/>
  <c r="E23" i="3"/>
  <c r="J58" i="3" s="1"/>
  <c r="J22" i="3"/>
  <c r="J20" i="3"/>
  <c r="E20" i="3"/>
  <c r="F82" i="3" s="1"/>
  <c r="J19" i="3"/>
  <c r="J14" i="3"/>
  <c r="J79" i="3" s="1"/>
  <c r="E7" i="3"/>
  <c r="E50" i="3"/>
  <c r="J39" i="2"/>
  <c r="J38" i="2"/>
  <c r="AY56" i="1"/>
  <c r="J37" i="2"/>
  <c r="AX56" i="1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58" i="2" s="1"/>
  <c r="J22" i="2"/>
  <c r="J20" i="2"/>
  <c r="E20" i="2"/>
  <c r="F85" i="2" s="1"/>
  <c r="J19" i="2"/>
  <c r="J14" i="2"/>
  <c r="J56" i="2" s="1"/>
  <c r="E7" i="2"/>
  <c r="E76" i="2"/>
  <c r="L50" i="1"/>
  <c r="AM50" i="1"/>
  <c r="AM49" i="1"/>
  <c r="L49" i="1"/>
  <c r="AM47" i="1"/>
  <c r="L47" i="1"/>
  <c r="L45" i="1"/>
  <c r="L44" i="1"/>
  <c r="J95" i="18"/>
  <c r="BK82" i="18"/>
  <c r="BK102" i="17"/>
  <c r="BK87" i="17"/>
  <c r="J205" i="16"/>
  <c r="J191" i="16"/>
  <c r="BK167" i="16"/>
  <c r="J135" i="16"/>
  <c r="J122" i="16"/>
  <c r="J175" i="14"/>
  <c r="J153" i="14"/>
  <c r="J204" i="6"/>
  <c r="J182" i="6"/>
  <c r="J163" i="6"/>
  <c r="J129" i="6"/>
  <c r="BK146" i="4"/>
  <c r="J114" i="4"/>
  <c r="BK89" i="3"/>
  <c r="J127" i="2"/>
  <c r="J108" i="2"/>
  <c r="AS76" i="1"/>
  <c r="J89" i="18"/>
  <c r="J102" i="17"/>
  <c r="J239" i="16"/>
  <c r="J198" i="16"/>
  <c r="J158" i="16"/>
  <c r="J138" i="16"/>
  <c r="BK113" i="16"/>
  <c r="BK86" i="15"/>
  <c r="J167" i="14"/>
  <c r="BK135" i="14"/>
  <c r="BK126" i="14"/>
  <c r="BK101" i="14"/>
  <c r="BK162" i="12"/>
  <c r="BK130" i="12"/>
  <c r="BK116" i="12"/>
  <c r="BK89" i="12"/>
  <c r="BK158" i="10"/>
  <c r="J142" i="10"/>
  <c r="BK120" i="10"/>
  <c r="BK89" i="10"/>
  <c r="J217" i="8"/>
  <c r="BK185" i="8"/>
  <c r="J173" i="8"/>
  <c r="BK156" i="8"/>
  <c r="J142" i="8"/>
  <c r="J125" i="8"/>
  <c r="J110" i="8"/>
  <c r="J89" i="8"/>
  <c r="BK215" i="6"/>
  <c r="BK196" i="6"/>
  <c r="J143" i="6"/>
  <c r="J132" i="6"/>
  <c r="BK95" i="6"/>
  <c r="BK120" i="4"/>
  <c r="J98" i="4"/>
  <c r="J156" i="2"/>
  <c r="BK134" i="2"/>
  <c r="J111" i="2"/>
  <c r="J129" i="16"/>
  <c r="BK95" i="16"/>
  <c r="BK179" i="14"/>
  <c r="BK142" i="14"/>
  <c r="J120" i="14"/>
  <c r="J101" i="14"/>
  <c r="J89" i="14"/>
  <c r="BK146" i="12"/>
  <c r="J124" i="12"/>
  <c r="J109" i="12"/>
  <c r="BK174" i="10"/>
  <c r="BK142" i="10"/>
  <c r="J124" i="10"/>
  <c r="BK93" i="10"/>
  <c r="BK225" i="8"/>
  <c r="BK197" i="8"/>
  <c r="J129" i="8"/>
  <c r="BK89" i="8"/>
  <c r="J215" i="6"/>
  <c r="BK186" i="6"/>
  <c r="BK152" i="6"/>
  <c r="J139" i="6"/>
  <c r="BK119" i="6"/>
  <c r="BK86" i="5"/>
  <c r="J120" i="4"/>
  <c r="J180" i="2"/>
  <c r="J160" i="2"/>
  <c r="BK108" i="2"/>
  <c r="J95" i="2"/>
  <c r="J221" i="16"/>
  <c r="BK191" i="16"/>
  <c r="BK138" i="16"/>
  <c r="J113" i="16"/>
  <c r="J89" i="16"/>
  <c r="BK159" i="14"/>
  <c r="J135" i="14"/>
  <c r="BK89" i="14"/>
  <c r="J158" i="12"/>
  <c r="BK134" i="12"/>
  <c r="BK109" i="12"/>
  <c r="J174" i="10"/>
  <c r="BK162" i="10"/>
  <c r="BK124" i="10"/>
  <c r="J113" i="10"/>
  <c r="J93" i="10"/>
  <c r="J221" i="8"/>
  <c r="BK193" i="8"/>
  <c r="BK177" i="8"/>
  <c r="J156" i="8"/>
  <c r="J138" i="8"/>
  <c r="BK117" i="8"/>
  <c r="J95" i="8"/>
  <c r="BK87" i="7"/>
  <c r="J189" i="6"/>
  <c r="BK132" i="6"/>
  <c r="J113" i="6"/>
  <c r="BK98" i="6"/>
  <c r="BK139" i="4"/>
  <c r="BK110" i="4"/>
  <c r="J92" i="4"/>
  <c r="J172" i="2"/>
  <c r="J134" i="2"/>
  <c r="AS61" i="1"/>
  <c r="F39" i="13"/>
  <c r="BD72" i="1"/>
  <c r="BK89" i="18"/>
  <c r="J82" i="18"/>
  <c r="J95" i="17"/>
  <c r="BK229" i="16"/>
  <c r="BK195" i="16"/>
  <c r="BK175" i="16"/>
  <c r="BK150" i="16"/>
  <c r="BK132" i="16"/>
  <c r="J92" i="16"/>
  <c r="BK167" i="14"/>
  <c r="J149" i="14"/>
  <c r="BK200" i="6"/>
  <c r="J186" i="6"/>
  <c r="BK174" i="6"/>
  <c r="BK149" i="6"/>
  <c r="J95" i="6"/>
  <c r="BK135" i="4"/>
  <c r="BK98" i="4"/>
  <c r="BK137" i="2"/>
  <c r="J115" i="2"/>
  <c r="BK95" i="2"/>
  <c r="AS64" i="1"/>
  <c r="BK95" i="18"/>
  <c r="BK87" i="18"/>
  <c r="BK105" i="17"/>
  <c r="J87" i="17"/>
  <c r="BK213" i="16"/>
  <c r="J178" i="16"/>
  <c r="J150" i="16"/>
  <c r="BK135" i="16"/>
  <c r="BK105" i="16"/>
  <c r="BK187" i="14"/>
  <c r="BK156" i="14"/>
  <c r="BK132" i="14"/>
  <c r="BK120" i="14"/>
  <c r="BK98" i="14"/>
  <c r="BK154" i="12"/>
  <c r="J138" i="12"/>
  <c r="BK93" i="12"/>
  <c r="J162" i="10"/>
  <c r="J146" i="10"/>
  <c r="J134" i="10"/>
  <c r="BK113" i="10"/>
  <c r="J90" i="9"/>
  <c r="J209" i="8"/>
  <c r="BK168" i="8"/>
  <c r="J153" i="8"/>
  <c r="J146" i="8"/>
  <c r="BK135" i="8"/>
  <c r="BK121" i="8"/>
  <c r="J104" i="8"/>
  <c r="J95" i="7"/>
  <c r="J212" i="6"/>
  <c r="BK192" i="6"/>
  <c r="BK139" i="6"/>
  <c r="BK113" i="6"/>
  <c r="J131" i="4"/>
  <c r="J117" i="4"/>
  <c r="BK89" i="4"/>
  <c r="J168" i="2"/>
  <c r="J145" i="2"/>
  <c r="J119" i="2"/>
  <c r="BK89" i="2"/>
  <c r="J99" i="17"/>
  <c r="BK236" i="16"/>
  <c r="BK221" i="16"/>
  <c r="J201" i="16"/>
  <c r="BK182" i="16"/>
  <c r="BK161" i="16"/>
  <c r="J144" i="16"/>
  <c r="J109" i="16"/>
  <c r="BK92" i="16"/>
  <c r="J183" i="14"/>
  <c r="BK153" i="14"/>
  <c r="J123" i="14"/>
  <c r="BK110" i="14"/>
  <c r="BK92" i="14"/>
  <c r="BK150" i="12"/>
  <c r="J127" i="12"/>
  <c r="J116" i="12"/>
  <c r="J106" i="12"/>
  <c r="BK86" i="11"/>
  <c r="BK146" i="10"/>
  <c r="J127" i="10"/>
  <c r="J99" i="10"/>
  <c r="BK221" i="8"/>
  <c r="J201" i="8"/>
  <c r="BK132" i="8"/>
  <c r="J98" i="8"/>
  <c r="J87" i="7"/>
  <c r="BK182" i="6"/>
  <c r="J149" i="6"/>
  <c r="J135" i="6"/>
  <c r="J105" i="6"/>
  <c r="J127" i="4"/>
  <c r="BK104" i="4"/>
  <c r="BK172" i="2"/>
  <c r="J149" i="2"/>
  <c r="J105" i="2"/>
  <c r="AS73" i="1"/>
  <c r="J182" i="16"/>
  <c r="BK144" i="16"/>
  <c r="J126" i="16"/>
  <c r="BK101" i="16"/>
  <c r="J179" i="14"/>
  <c r="J142" i="14"/>
  <c r="BK123" i="14"/>
  <c r="J95" i="14"/>
  <c r="J162" i="12"/>
  <c r="BK142" i="12"/>
  <c r="BK124" i="12"/>
  <c r="BK99" i="12"/>
  <c r="J166" i="10"/>
  <c r="J130" i="10"/>
  <c r="BK116" i="10"/>
  <c r="J103" i="10"/>
  <c r="J225" i="8"/>
  <c r="BK201" i="8"/>
  <c r="J181" i="8"/>
  <c r="J168" i="8"/>
  <c r="BK153" i="8"/>
  <c r="BK125" i="8"/>
  <c r="BK110" i="8"/>
  <c r="BK95" i="7"/>
  <c r="BK219" i="6"/>
  <c r="J160" i="6"/>
  <c r="BK126" i="6"/>
  <c r="BK105" i="6"/>
  <c r="J89" i="6"/>
  <c r="J135" i="4"/>
  <c r="J104" i="4"/>
  <c r="J89" i="4"/>
  <c r="J164" i="2"/>
  <c r="J152" i="2"/>
  <c r="J123" i="2"/>
  <c r="AS58" i="1"/>
  <c r="J36" i="13"/>
  <c r="AW72" i="1"/>
  <c r="F39" i="11"/>
  <c r="BD69" i="1"/>
  <c r="F39" i="5"/>
  <c r="BD60" i="1"/>
  <c r="BK91" i="18"/>
  <c r="J87" i="18"/>
  <c r="J109" i="17"/>
  <c r="J91" i="17"/>
  <c r="BK225" i="16"/>
  <c r="BK187" i="16"/>
  <c r="J154" i="16"/>
  <c r="BK141" i="16"/>
  <c r="J98" i="16"/>
  <c r="J187" i="14"/>
  <c r="J156" i="14"/>
  <c r="J146" i="14"/>
  <c r="J196" i="6"/>
  <c r="BK178" i="6"/>
  <c r="J174" i="6"/>
  <c r="J146" i="6"/>
  <c r="J98" i="6"/>
  <c r="J139" i="4"/>
  <c r="J95" i="4"/>
  <c r="J130" i="2"/>
  <c r="BK111" i="2"/>
  <c r="J92" i="2"/>
  <c r="AS55" i="1"/>
  <c r="J91" i="18"/>
  <c r="BK109" i="17"/>
  <c r="BK91" i="17"/>
  <c r="BK201" i="16"/>
  <c r="BK171" i="16"/>
  <c r="BK147" i="16"/>
  <c r="J132" i="16"/>
  <c r="J95" i="16"/>
  <c r="BK175" i="14"/>
  <c r="BK149" i="14"/>
  <c r="BK129" i="14"/>
  <c r="J110" i="14"/>
  <c r="J166" i="12"/>
  <c r="BK127" i="12"/>
  <c r="BK106" i="12"/>
  <c r="J170" i="10"/>
  <c r="J154" i="10"/>
  <c r="J116" i="10"/>
  <c r="BK99" i="10"/>
  <c r="J86" i="9"/>
  <c r="J197" i="8"/>
  <c r="J177" i="8"/>
  <c r="J160" i="8"/>
  <c r="BK138" i="8"/>
  <c r="BK129" i="8"/>
  <c r="BK114" i="8"/>
  <c r="BK98" i="8"/>
  <c r="BK100" i="7"/>
  <c r="BK204" i="6"/>
  <c r="BK160" i="6"/>
  <c r="J123" i="6"/>
  <c r="BK127" i="4"/>
  <c r="BK114" i="4"/>
  <c r="J89" i="3"/>
  <c r="BK152" i="2"/>
  <c r="J137" i="2"/>
  <c r="BK115" i="2"/>
  <c r="BK92" i="2"/>
  <c r="J105" i="17"/>
  <c r="BK239" i="16"/>
  <c r="BK232" i="16"/>
  <c r="BK209" i="16"/>
  <c r="J171" i="16"/>
  <c r="BK158" i="16"/>
  <c r="BK122" i="16"/>
  <c r="BK98" i="16"/>
  <c r="J86" i="15"/>
  <c r="BK163" i="14"/>
  <c r="J132" i="14"/>
  <c r="BK117" i="14"/>
  <c r="BK104" i="14"/>
  <c r="BK95" i="14"/>
  <c r="J86" i="13"/>
  <c r="J142" i="12"/>
  <c r="BK120" i="12"/>
  <c r="J93" i="12"/>
  <c r="BK150" i="10"/>
  <c r="BK130" i="10"/>
  <c r="BK103" i="10"/>
  <c r="BK90" i="9"/>
  <c r="J213" i="8"/>
  <c r="J193" i="8"/>
  <c r="BK104" i="8"/>
  <c r="BK95" i="8"/>
  <c r="BK208" i="6"/>
  <c r="BK171" i="6"/>
  <c r="BK156" i="6"/>
  <c r="J126" i="6"/>
  <c r="BK101" i="6"/>
  <c r="J142" i="4"/>
  <c r="BK117" i="4"/>
  <c r="BK92" i="4"/>
  <c r="BK168" i="2"/>
  <c r="BK145" i="2"/>
  <c r="J101" i="2"/>
  <c r="J232" i="16"/>
  <c r="J217" i="16"/>
  <c r="BK205" i="16"/>
  <c r="J164" i="16"/>
  <c r="J119" i="16"/>
  <c r="J105" i="16"/>
  <c r="BK171" i="14"/>
  <c r="J138" i="14"/>
  <c r="J114" i="14"/>
  <c r="BK86" i="13"/>
  <c r="J154" i="12"/>
  <c r="BK138" i="12"/>
  <c r="BK113" i="12"/>
  <c r="J89" i="12"/>
  <c r="BK170" i="10"/>
  <c r="BK138" i="10"/>
  <c r="J120" i="10"/>
  <c r="BK109" i="10"/>
  <c r="BK86" i="9"/>
  <c r="J205" i="8"/>
  <c r="J185" i="8"/>
  <c r="J164" i="8"/>
  <c r="BK149" i="8"/>
  <c r="BK142" i="8"/>
  <c r="J121" i="8"/>
  <c r="BK101" i="8"/>
  <c r="J100" i="7"/>
  <c r="J219" i="6"/>
  <c r="BK163" i="6"/>
  <c r="BK129" i="6"/>
  <c r="BK109" i="6"/>
  <c r="BK92" i="6"/>
  <c r="J146" i="4"/>
  <c r="BK131" i="4"/>
  <c r="BK95" i="4"/>
  <c r="J86" i="3"/>
  <c r="BK160" i="2"/>
  <c r="J141" i="2"/>
  <c r="J89" i="2"/>
  <c r="F38" i="13"/>
  <c r="BC72" i="1" s="1"/>
  <c r="F38" i="5"/>
  <c r="BC60" i="1" s="1"/>
  <c r="F37" i="13"/>
  <c r="BB72" i="1" s="1"/>
  <c r="BK93" i="18"/>
  <c r="BK85" i="18"/>
  <c r="BK99" i="17"/>
  <c r="J236" i="16"/>
  <c r="BK198" i="16"/>
  <c r="BK178" i="16"/>
  <c r="J161" i="16"/>
  <c r="J147" i="16"/>
  <c r="J101" i="16"/>
  <c r="BK90" i="15"/>
  <c r="J163" i="14"/>
  <c r="BK212" i="6"/>
  <c r="BK189" i="6"/>
  <c r="J178" i="6"/>
  <c r="J156" i="6"/>
  <c r="BK143" i="6"/>
  <c r="J86" i="5"/>
  <c r="BK123" i="4"/>
  <c r="BK176" i="2"/>
  <c r="BK123" i="2"/>
  <c r="BK105" i="2"/>
  <c r="AS70" i="1"/>
  <c r="J93" i="18"/>
  <c r="J85" i="18"/>
  <c r="BK95" i="17"/>
  <c r="BK217" i="16"/>
  <c r="J195" i="16"/>
  <c r="J167" i="16"/>
  <c r="J141" i="16"/>
  <c r="BK126" i="16"/>
  <c r="J90" i="15"/>
  <c r="J171" i="14"/>
  <c r="BK138" i="14"/>
  <c r="J117" i="14"/>
  <c r="J92" i="14"/>
  <c r="J146" i="12"/>
  <c r="J120" i="12"/>
  <c r="J99" i="12"/>
  <c r="BK166" i="10"/>
  <c r="J150" i="10"/>
  <c r="J138" i="10"/>
  <c r="J109" i="10"/>
  <c r="J94" i="9"/>
  <c r="BK213" i="8"/>
  <c r="BK181" i="8"/>
  <c r="BK164" i="8"/>
  <c r="J149" i="8"/>
  <c r="J132" i="8"/>
  <c r="J117" i="8"/>
  <c r="BK92" i="8"/>
  <c r="BK91" i="7"/>
  <c r="J200" i="6"/>
  <c r="J171" i="6"/>
  <c r="BK135" i="6"/>
  <c r="J109" i="6"/>
  <c r="J92" i="6"/>
  <c r="BK101" i="4"/>
  <c r="BK86" i="3"/>
  <c r="BK149" i="2"/>
  <c r="BK130" i="2"/>
  <c r="BK101" i="2"/>
  <c r="AS67" i="1"/>
  <c r="J225" i="16"/>
  <c r="J187" i="16"/>
  <c r="BK164" i="16"/>
  <c r="BK154" i="16"/>
  <c r="BK119" i="16"/>
  <c r="BK89" i="16"/>
  <c r="J159" i="14"/>
  <c r="J126" i="14"/>
  <c r="BK114" i="14"/>
  <c r="J98" i="14"/>
  <c r="BK158" i="12"/>
  <c r="J134" i="12"/>
  <c r="J113" i="12"/>
  <c r="J103" i="12"/>
  <c r="J158" i="10"/>
  <c r="BK134" i="10"/>
  <c r="BK106" i="10"/>
  <c r="J89" i="10"/>
  <c r="BK217" i="8"/>
  <c r="BK205" i="8"/>
  <c r="BK189" i="8"/>
  <c r="J101" i="8"/>
  <c r="J91" i="7"/>
  <c r="J192" i="6"/>
  <c r="BK167" i="6"/>
  <c r="BK146" i="6"/>
  <c r="BK123" i="6"/>
  <c r="BK89" i="6"/>
  <c r="J110" i="4"/>
  <c r="J176" i="2"/>
  <c r="BK164" i="2"/>
  <c r="BK141" i="2"/>
  <c r="J229" i="16"/>
  <c r="J213" i="16"/>
  <c r="J209" i="16"/>
  <c r="J175" i="16"/>
  <c r="BK129" i="16"/>
  <c r="BK109" i="16"/>
  <c r="BK183" i="14"/>
  <c r="BK146" i="14"/>
  <c r="J129" i="14"/>
  <c r="J104" i="14"/>
  <c r="BK166" i="12"/>
  <c r="J150" i="12"/>
  <c r="J130" i="12"/>
  <c r="BK103" i="12"/>
  <c r="J86" i="11"/>
  <c r="BK154" i="10"/>
  <c r="BK127" i="10"/>
  <c r="J106" i="10"/>
  <c r="BK94" i="9"/>
  <c r="BK209" i="8"/>
  <c r="J189" i="8"/>
  <c r="BK173" i="8"/>
  <c r="BK160" i="8"/>
  <c r="BK146" i="8"/>
  <c r="J135" i="8"/>
  <c r="J114" i="8"/>
  <c r="J92" i="8"/>
  <c r="J208" i="6"/>
  <c r="J167" i="6"/>
  <c r="J152" i="6"/>
  <c r="J119" i="6"/>
  <c r="J101" i="6"/>
  <c r="BK142" i="4"/>
  <c r="J123" i="4"/>
  <c r="J101" i="4"/>
  <c r="BK180" i="2"/>
  <c r="BK156" i="2"/>
  <c r="BK127" i="2"/>
  <c r="BK119" i="2"/>
  <c r="F36" i="11"/>
  <c r="BA69" i="1"/>
  <c r="F38" i="11"/>
  <c r="BC69" i="1"/>
  <c r="J36" i="5"/>
  <c r="AW60" i="1"/>
  <c r="P86" i="17" l="1"/>
  <c r="AU78" i="1" s="1"/>
  <c r="T86" i="17"/>
  <c r="T100" i="2"/>
  <c r="T99" i="2"/>
  <c r="P140" i="2"/>
  <c r="P85" i="3"/>
  <c r="AU57" i="1"/>
  <c r="T109" i="4"/>
  <c r="T108" i="4" s="1"/>
  <c r="P126" i="4"/>
  <c r="P118" i="6"/>
  <c r="P117" i="6"/>
  <c r="T177" i="6"/>
  <c r="P109" i="8"/>
  <c r="P108" i="8"/>
  <c r="P88" i="8"/>
  <c r="AU65" i="1" s="1"/>
  <c r="BK172" i="8"/>
  <c r="J172" i="8"/>
  <c r="J66" i="8"/>
  <c r="P172" i="8"/>
  <c r="BK85" i="9"/>
  <c r="J85" i="9"/>
  <c r="J63" i="9"/>
  <c r="R85" i="9"/>
  <c r="R98" i="10"/>
  <c r="R97" i="10"/>
  <c r="R88" i="10"/>
  <c r="R133" i="10"/>
  <c r="R98" i="12"/>
  <c r="R97" i="12" s="1"/>
  <c r="P133" i="12"/>
  <c r="P88" i="12" s="1"/>
  <c r="AU71" i="1" s="1"/>
  <c r="AU70" i="1" s="1"/>
  <c r="P109" i="14"/>
  <c r="P108" i="14" s="1"/>
  <c r="BK152" i="14"/>
  <c r="J152" i="14"/>
  <c r="J66" i="14" s="1"/>
  <c r="BK85" i="15"/>
  <c r="J85" i="15" s="1"/>
  <c r="J63" i="15" s="1"/>
  <c r="P100" i="2"/>
  <c r="P99" i="2"/>
  <c r="P88" i="2" s="1"/>
  <c r="AU56" i="1" s="1"/>
  <c r="T140" i="2"/>
  <c r="R85" i="3"/>
  <c r="R109" i="4"/>
  <c r="R108" i="4"/>
  <c r="T126" i="4"/>
  <c r="R118" i="6"/>
  <c r="R117" i="6" s="1"/>
  <c r="R88" i="6" s="1"/>
  <c r="R177" i="6"/>
  <c r="T109" i="8"/>
  <c r="T108" i="8" s="1"/>
  <c r="R172" i="8"/>
  <c r="T85" i="9"/>
  <c r="BK98" i="10"/>
  <c r="J98" i="10" s="1"/>
  <c r="J65" i="10" s="1"/>
  <c r="T98" i="10"/>
  <c r="T97" i="10"/>
  <c r="T133" i="10"/>
  <c r="T88" i="10" s="1"/>
  <c r="P98" i="12"/>
  <c r="P97" i="12"/>
  <c r="BK133" i="12"/>
  <c r="J133" i="12"/>
  <c r="J66" i="12" s="1"/>
  <c r="R133" i="12"/>
  <c r="R109" i="14"/>
  <c r="R108" i="14"/>
  <c r="T152" i="14"/>
  <c r="T85" i="15"/>
  <c r="BK118" i="16"/>
  <c r="J118" i="16"/>
  <c r="J65" i="16" s="1"/>
  <c r="T118" i="16"/>
  <c r="T117" i="16" s="1"/>
  <c r="T88" i="16" s="1"/>
  <c r="T186" i="16"/>
  <c r="R100" i="2"/>
  <c r="R99" i="2" s="1"/>
  <c r="R140" i="2"/>
  <c r="T85" i="3"/>
  <c r="P109" i="4"/>
  <c r="P108" i="4" s="1"/>
  <c r="P88" i="4" s="1"/>
  <c r="AU59" i="1" s="1"/>
  <c r="AU58" i="1" s="1"/>
  <c r="BK126" i="4"/>
  <c r="J126" i="4" s="1"/>
  <c r="J66" i="4" s="1"/>
  <c r="T118" i="6"/>
  <c r="T117" i="6"/>
  <c r="T88" i="6" s="1"/>
  <c r="P177" i="6"/>
  <c r="BK109" i="8"/>
  <c r="J109" i="8"/>
  <c r="J65" i="8" s="1"/>
  <c r="R109" i="8"/>
  <c r="R108" i="8" s="1"/>
  <c r="R88" i="8" s="1"/>
  <c r="T172" i="8"/>
  <c r="P85" i="9"/>
  <c r="AU66" i="1" s="1"/>
  <c r="P98" i="10"/>
  <c r="P97" i="10" s="1"/>
  <c r="BK133" i="10"/>
  <c r="J133" i="10" s="1"/>
  <c r="J66" i="10" s="1"/>
  <c r="P133" i="10"/>
  <c r="BK98" i="12"/>
  <c r="J98" i="12" s="1"/>
  <c r="J65" i="12" s="1"/>
  <c r="T98" i="12"/>
  <c r="T97" i="12"/>
  <c r="T133" i="12"/>
  <c r="T109" i="14"/>
  <c r="T108" i="14" s="1"/>
  <c r="T88" i="14" s="1"/>
  <c r="P152" i="14"/>
  <c r="P85" i="15"/>
  <c r="AU75" i="1" s="1"/>
  <c r="P118" i="16"/>
  <c r="P117" i="16" s="1"/>
  <c r="P88" i="16" s="1"/>
  <c r="AU77" i="1" s="1"/>
  <c r="AU76" i="1" s="1"/>
  <c r="BK186" i="16"/>
  <c r="J186" i="16" s="1"/>
  <c r="J66" i="16" s="1"/>
  <c r="P186" i="16"/>
  <c r="R81" i="18"/>
  <c r="R80" i="18" s="1"/>
  <c r="BK100" i="2"/>
  <c r="J100" i="2" s="1"/>
  <c r="J65" i="2" s="1"/>
  <c r="BK140" i="2"/>
  <c r="J140" i="2"/>
  <c r="J66" i="2" s="1"/>
  <c r="BK85" i="3"/>
  <c r="J85" i="3" s="1"/>
  <c r="J32" i="3" s="1"/>
  <c r="AG57" i="1" s="1"/>
  <c r="BK109" i="4"/>
  <c r="J109" i="4" s="1"/>
  <c r="J65" i="4" s="1"/>
  <c r="R126" i="4"/>
  <c r="BK118" i="6"/>
  <c r="J118" i="6" s="1"/>
  <c r="J65" i="6" s="1"/>
  <c r="BK177" i="6"/>
  <c r="J177" i="6"/>
  <c r="J66" i="6" s="1"/>
  <c r="BK109" i="14"/>
  <c r="J109" i="14" s="1"/>
  <c r="J65" i="14" s="1"/>
  <c r="R152" i="14"/>
  <c r="R85" i="15"/>
  <c r="R118" i="16"/>
  <c r="R117" i="16"/>
  <c r="R186" i="16"/>
  <c r="R88" i="16" s="1"/>
  <c r="BK81" i="18"/>
  <c r="J81" i="18"/>
  <c r="J60" i="18" s="1"/>
  <c r="P81" i="18"/>
  <c r="P80" i="18" s="1"/>
  <c r="AU79" i="1" s="1"/>
  <c r="T81" i="18"/>
  <c r="T80" i="18"/>
  <c r="E50" i="2"/>
  <c r="F59" i="2"/>
  <c r="J82" i="2"/>
  <c r="BE92" i="2"/>
  <c r="BE141" i="2"/>
  <c r="BE145" i="2"/>
  <c r="BE149" i="2"/>
  <c r="BE172" i="2"/>
  <c r="BE180" i="2"/>
  <c r="J56" i="3"/>
  <c r="F59" i="3"/>
  <c r="J56" i="4"/>
  <c r="E76" i="4"/>
  <c r="BE114" i="4"/>
  <c r="BE117" i="4"/>
  <c r="BE120" i="4"/>
  <c r="BE123" i="4"/>
  <c r="BE146" i="4"/>
  <c r="F59" i="5"/>
  <c r="BK85" i="5"/>
  <c r="J85" i="5" s="1"/>
  <c r="J32" i="5" s="1"/>
  <c r="AG60" i="1" s="1"/>
  <c r="E50" i="6"/>
  <c r="BE135" i="6"/>
  <c r="BE146" i="6"/>
  <c r="BE149" i="6"/>
  <c r="BE178" i="6"/>
  <c r="BE182" i="6"/>
  <c r="BE200" i="6"/>
  <c r="BE215" i="6"/>
  <c r="BE219" i="6"/>
  <c r="J58" i="7"/>
  <c r="J80" i="7"/>
  <c r="F83" i="7"/>
  <c r="BE91" i="7"/>
  <c r="BE95" i="7"/>
  <c r="BE100" i="7"/>
  <c r="F59" i="8"/>
  <c r="E76" i="8"/>
  <c r="J84" i="8"/>
  <c r="BE104" i="8"/>
  <c r="BE117" i="8"/>
  <c r="BE142" i="8"/>
  <c r="BE146" i="8"/>
  <c r="BE149" i="8"/>
  <c r="BE153" i="8"/>
  <c r="BE160" i="8"/>
  <c r="BE168" i="8"/>
  <c r="BE173" i="8"/>
  <c r="BE189" i="8"/>
  <c r="BE197" i="8"/>
  <c r="BE205" i="8"/>
  <c r="BE217" i="8"/>
  <c r="BE221" i="8"/>
  <c r="J58" i="9"/>
  <c r="E73" i="9"/>
  <c r="J79" i="9"/>
  <c r="F82" i="9"/>
  <c r="BE90" i="9"/>
  <c r="E50" i="10"/>
  <c r="F59" i="10"/>
  <c r="J84" i="10"/>
  <c r="BE89" i="10"/>
  <c r="BE99" i="10"/>
  <c r="BE106" i="10"/>
  <c r="BE113" i="10"/>
  <c r="BE120" i="10"/>
  <c r="BE124" i="10"/>
  <c r="BE130" i="10"/>
  <c r="BE134" i="10"/>
  <c r="BE150" i="10"/>
  <c r="BE154" i="10"/>
  <c r="BE158" i="10"/>
  <c r="BE166" i="10"/>
  <c r="BE174" i="10"/>
  <c r="F82" i="11"/>
  <c r="J56" i="12"/>
  <c r="F59" i="12"/>
  <c r="BE93" i="12"/>
  <c r="BE99" i="12"/>
  <c r="BE106" i="12"/>
  <c r="BE109" i="12"/>
  <c r="BE116" i="12"/>
  <c r="BE120" i="12"/>
  <c r="BE127" i="12"/>
  <c r="BE130" i="12"/>
  <c r="BE138" i="12"/>
  <c r="BE166" i="12"/>
  <c r="J58" i="13"/>
  <c r="E50" i="14"/>
  <c r="J58" i="14"/>
  <c r="F85" i="14"/>
  <c r="BE135" i="14"/>
  <c r="BE146" i="14"/>
  <c r="BE149" i="14"/>
  <c r="BE156" i="14"/>
  <c r="E50" i="15"/>
  <c r="F59" i="15"/>
  <c r="J81" i="15"/>
  <c r="BE95" i="16"/>
  <c r="BE135" i="16"/>
  <c r="BE198" i="16"/>
  <c r="BE205" i="16"/>
  <c r="BE213" i="16"/>
  <c r="BE221" i="16"/>
  <c r="J84" i="2"/>
  <c r="BE89" i="2"/>
  <c r="BE101" i="2"/>
  <c r="BE111" i="2"/>
  <c r="BE119" i="2"/>
  <c r="BE127" i="2"/>
  <c r="BE176" i="2"/>
  <c r="E73" i="3"/>
  <c r="BE86" i="3"/>
  <c r="BE89" i="3"/>
  <c r="F59" i="4"/>
  <c r="BE98" i="4"/>
  <c r="BE104" i="4"/>
  <c r="BE135" i="4"/>
  <c r="E73" i="5"/>
  <c r="J79" i="5"/>
  <c r="J56" i="6"/>
  <c r="J84" i="6"/>
  <c r="BE105" i="6"/>
  <c r="BE109" i="6"/>
  <c r="BE113" i="6"/>
  <c r="BE126" i="6"/>
  <c r="BE129" i="6"/>
  <c r="BE192" i="6"/>
  <c r="BE196" i="6"/>
  <c r="BE204" i="6"/>
  <c r="BE212" i="6"/>
  <c r="E50" i="7"/>
  <c r="J82" i="8"/>
  <c r="BE92" i="8"/>
  <c r="BE98" i="8"/>
  <c r="BE129" i="8"/>
  <c r="BE181" i="8"/>
  <c r="BE185" i="8"/>
  <c r="BE193" i="8"/>
  <c r="BE201" i="8"/>
  <c r="BE213" i="8"/>
  <c r="BE225" i="8"/>
  <c r="J56" i="10"/>
  <c r="BE93" i="10"/>
  <c r="BE103" i="10"/>
  <c r="BE127" i="10"/>
  <c r="BE138" i="10"/>
  <c r="BE142" i="10"/>
  <c r="BE170" i="10"/>
  <c r="E50" i="11"/>
  <c r="J58" i="11"/>
  <c r="BE86" i="11"/>
  <c r="J84" i="12"/>
  <c r="BE89" i="12"/>
  <c r="BE113" i="12"/>
  <c r="BE146" i="12"/>
  <c r="E73" i="13"/>
  <c r="J79" i="13"/>
  <c r="BE86" i="13"/>
  <c r="J56" i="14"/>
  <c r="BE92" i="14"/>
  <c r="BE101" i="14"/>
  <c r="BE104" i="14"/>
  <c r="BE117" i="14"/>
  <c r="BE120" i="14"/>
  <c r="BE129" i="14"/>
  <c r="BE142" i="14"/>
  <c r="BE153" i="14"/>
  <c r="BE163" i="14"/>
  <c r="BE167" i="14"/>
  <c r="BE171" i="14"/>
  <c r="BE183" i="14"/>
  <c r="BE187" i="14"/>
  <c r="J82" i="16"/>
  <c r="BE89" i="16"/>
  <c r="BE98" i="16"/>
  <c r="BE109" i="16"/>
  <c r="BE132" i="16"/>
  <c r="BE138" i="16"/>
  <c r="BE144" i="16"/>
  <c r="BE150" i="16"/>
  <c r="BE167" i="16"/>
  <c r="BE171" i="16"/>
  <c r="BE175" i="16"/>
  <c r="BE187" i="16"/>
  <c r="BE201" i="16"/>
  <c r="BE239" i="16"/>
  <c r="J56" i="17"/>
  <c r="J82" i="17"/>
  <c r="BE87" i="17"/>
  <c r="BE95" i="17"/>
  <c r="BE95" i="2"/>
  <c r="BE108" i="2"/>
  <c r="BE123" i="2"/>
  <c r="BE134" i="2"/>
  <c r="BE156" i="2"/>
  <c r="BE160" i="2"/>
  <c r="BE164" i="2"/>
  <c r="BE168" i="2"/>
  <c r="J81" i="3"/>
  <c r="BE92" i="4"/>
  <c r="BE131" i="4"/>
  <c r="BE139" i="4"/>
  <c r="BE142" i="4"/>
  <c r="J58" i="5"/>
  <c r="F59" i="6"/>
  <c r="BE98" i="6"/>
  <c r="BE101" i="6"/>
  <c r="BE143" i="6"/>
  <c r="BE152" i="6"/>
  <c r="BE156" i="6"/>
  <c r="BE160" i="6"/>
  <c r="BE163" i="6"/>
  <c r="BE167" i="6"/>
  <c r="BE186" i="6"/>
  <c r="BE189" i="6"/>
  <c r="BE87" i="7"/>
  <c r="BK99" i="7"/>
  <c r="J99" i="7" s="1"/>
  <c r="J64" i="7" s="1"/>
  <c r="BE89" i="8"/>
  <c r="BE95" i="8"/>
  <c r="BE101" i="8"/>
  <c r="BE110" i="8"/>
  <c r="BE114" i="8"/>
  <c r="BE121" i="8"/>
  <c r="BE125" i="8"/>
  <c r="BE132" i="8"/>
  <c r="BE135" i="8"/>
  <c r="BE138" i="8"/>
  <c r="BE156" i="8"/>
  <c r="BE164" i="8"/>
  <c r="BE177" i="8"/>
  <c r="BE209" i="8"/>
  <c r="BE86" i="9"/>
  <c r="BE94" i="9"/>
  <c r="BE109" i="10"/>
  <c r="BE116" i="10"/>
  <c r="BE146" i="10"/>
  <c r="BE162" i="10"/>
  <c r="J56" i="11"/>
  <c r="BK85" i="11"/>
  <c r="J85" i="11" s="1"/>
  <c r="J63" i="11" s="1"/>
  <c r="E50" i="12"/>
  <c r="BE103" i="12"/>
  <c r="BE124" i="12"/>
  <c r="BE134" i="12"/>
  <c r="BE142" i="12"/>
  <c r="BE150" i="12"/>
  <c r="BE154" i="12"/>
  <c r="BE158" i="12"/>
  <c r="BE162" i="12"/>
  <c r="F59" i="13"/>
  <c r="BK85" i="13"/>
  <c r="J85" i="13"/>
  <c r="J63" i="13" s="1"/>
  <c r="BE89" i="14"/>
  <c r="BE95" i="14"/>
  <c r="BE98" i="14"/>
  <c r="BE110" i="14"/>
  <c r="BE114" i="14"/>
  <c r="BE123" i="14"/>
  <c r="BE126" i="14"/>
  <c r="BE132" i="14"/>
  <c r="BE138" i="14"/>
  <c r="BE159" i="14"/>
  <c r="BE179" i="14"/>
  <c r="BE86" i="15"/>
  <c r="J58" i="16"/>
  <c r="E76" i="16"/>
  <c r="BE101" i="16"/>
  <c r="BE119" i="16"/>
  <c r="BE141" i="16"/>
  <c r="BE154" i="16"/>
  <c r="BE158" i="16"/>
  <c r="BE161" i="16"/>
  <c r="BE182" i="16"/>
  <c r="BE191" i="16"/>
  <c r="BE209" i="16"/>
  <c r="BE217" i="16"/>
  <c r="BE225" i="16"/>
  <c r="BE229" i="16"/>
  <c r="BE232" i="16"/>
  <c r="F59" i="17"/>
  <c r="E74" i="17"/>
  <c r="BE91" i="17"/>
  <c r="BE105" i="17"/>
  <c r="J52" i="18"/>
  <c r="J54" i="18"/>
  <c r="F55" i="18"/>
  <c r="E70" i="18"/>
  <c r="BE85" i="18"/>
  <c r="BE87" i="18"/>
  <c r="BE93" i="18"/>
  <c r="BE105" i="2"/>
  <c r="BE115" i="2"/>
  <c r="BE130" i="2"/>
  <c r="BE137" i="2"/>
  <c r="BE152" i="2"/>
  <c r="J58" i="4"/>
  <c r="BE89" i="4"/>
  <c r="BE95" i="4"/>
  <c r="BE101" i="4"/>
  <c r="BE110" i="4"/>
  <c r="BE127" i="4"/>
  <c r="BE86" i="5"/>
  <c r="BE89" i="6"/>
  <c r="BE92" i="6"/>
  <c r="BE95" i="6"/>
  <c r="BE119" i="6"/>
  <c r="BE123" i="6"/>
  <c r="BE132" i="6"/>
  <c r="BE139" i="6"/>
  <c r="BE171" i="6"/>
  <c r="BE174" i="6"/>
  <c r="BE208" i="6"/>
  <c r="BE175" i="14"/>
  <c r="J56" i="15"/>
  <c r="BE90" i="15"/>
  <c r="F59" i="16"/>
  <c r="BE92" i="16"/>
  <c r="BE105" i="16"/>
  <c r="BE113" i="16"/>
  <c r="BE122" i="16"/>
  <c r="BE126" i="16"/>
  <c r="BE129" i="16"/>
  <c r="BE147" i="16"/>
  <c r="BE164" i="16"/>
  <c r="BE178" i="16"/>
  <c r="BE195" i="16"/>
  <c r="BE236" i="16"/>
  <c r="BE99" i="17"/>
  <c r="BE102" i="17"/>
  <c r="BE109" i="17"/>
  <c r="BK108" i="17"/>
  <c r="J108" i="17" s="1"/>
  <c r="J64" i="17" s="1"/>
  <c r="BE82" i="18"/>
  <c r="BE89" i="18"/>
  <c r="BE91" i="18"/>
  <c r="BE95" i="18"/>
  <c r="BB79" i="1"/>
  <c r="F36" i="9"/>
  <c r="BA66" i="1" s="1"/>
  <c r="J36" i="10"/>
  <c r="AW68" i="1" s="1"/>
  <c r="F39" i="6"/>
  <c r="BD62" i="1" s="1"/>
  <c r="J36" i="16"/>
  <c r="AW77" i="1" s="1"/>
  <c r="J36" i="3"/>
  <c r="AW57" i="1" s="1"/>
  <c r="F36" i="7"/>
  <c r="BA63" i="1" s="1"/>
  <c r="F37" i="7"/>
  <c r="BB63" i="1" s="1"/>
  <c r="F37" i="8"/>
  <c r="BB65" i="1" s="1"/>
  <c r="F37" i="6"/>
  <c r="BB62" i="1" s="1"/>
  <c r="F38" i="3"/>
  <c r="BC57" i="1" s="1"/>
  <c r="F38" i="9"/>
  <c r="BC66" i="1" s="1"/>
  <c r="F37" i="3"/>
  <c r="BB57" i="1" s="1"/>
  <c r="F39" i="9"/>
  <c r="BD66" i="1" s="1"/>
  <c r="F37" i="12"/>
  <c r="BB71" i="1" s="1"/>
  <c r="BB70" i="1" s="1"/>
  <c r="AX70" i="1" s="1"/>
  <c r="F39" i="16"/>
  <c r="BD77" i="1" s="1"/>
  <c r="F36" i="2"/>
  <c r="BA56" i="1" s="1"/>
  <c r="F39" i="2"/>
  <c r="BD56" i="1" s="1"/>
  <c r="F37" i="14"/>
  <c r="BB74" i="1" s="1"/>
  <c r="F39" i="17"/>
  <c r="BD78" i="1" s="1"/>
  <c r="F38" i="15"/>
  <c r="BC75" i="1" s="1"/>
  <c r="F37" i="18"/>
  <c r="BD79" i="1" s="1"/>
  <c r="J36" i="15"/>
  <c r="AW75" i="1" s="1"/>
  <c r="F37" i="2"/>
  <c r="BB56" i="1" s="1"/>
  <c r="F37" i="16"/>
  <c r="BB77" i="1" s="1"/>
  <c r="J36" i="4"/>
  <c r="AW59" i="1" s="1"/>
  <c r="AS54" i="1"/>
  <c r="J36" i="2"/>
  <c r="AW56" i="1"/>
  <c r="F36" i="8"/>
  <c r="BA65" i="1"/>
  <c r="F39" i="4"/>
  <c r="BD59" i="1"/>
  <c r="BD58" i="1" s="1"/>
  <c r="J36" i="8"/>
  <c r="AW65" i="1" s="1"/>
  <c r="F37" i="10"/>
  <c r="BB68" i="1" s="1"/>
  <c r="BB67" i="1" s="1"/>
  <c r="AX67" i="1" s="1"/>
  <c r="F37" i="15"/>
  <c r="BB75" i="1" s="1"/>
  <c r="F36" i="3"/>
  <c r="BA57" i="1" s="1"/>
  <c r="F38" i="6"/>
  <c r="BC62" i="1" s="1"/>
  <c r="F39" i="12"/>
  <c r="BD71" i="1"/>
  <c r="BD70" i="1" s="1"/>
  <c r="J36" i="14"/>
  <c r="AW74" i="1" s="1"/>
  <c r="F37" i="17"/>
  <c r="BB78" i="1" s="1"/>
  <c r="F38" i="2"/>
  <c r="BC56" i="1" s="1"/>
  <c r="F38" i="10"/>
  <c r="BC68" i="1" s="1"/>
  <c r="BC67" i="1" s="1"/>
  <c r="AY67" i="1" s="1"/>
  <c r="J36" i="9"/>
  <c r="AW66" i="1" s="1"/>
  <c r="F39" i="15"/>
  <c r="BD75" i="1" s="1"/>
  <c r="F38" i="4"/>
  <c r="BC59" i="1" s="1"/>
  <c r="BC58" i="1" s="1"/>
  <c r="AY58" i="1" s="1"/>
  <c r="F36" i="14"/>
  <c r="BA74" i="1" s="1"/>
  <c r="J36" i="17"/>
  <c r="AW78" i="1" s="1"/>
  <c r="J34" i="18"/>
  <c r="AW79" i="1" s="1"/>
  <c r="F36" i="13"/>
  <c r="BA72" i="1" s="1"/>
  <c r="J36" i="6"/>
  <c r="AW62" i="1" s="1"/>
  <c r="F38" i="7"/>
  <c r="BC63" i="1" s="1"/>
  <c r="F38" i="14"/>
  <c r="BC74" i="1" s="1"/>
  <c r="F36" i="6"/>
  <c r="BA62" i="1" s="1"/>
  <c r="F38" i="12"/>
  <c r="BC71" i="1" s="1"/>
  <c r="BC70" i="1" s="1"/>
  <c r="AY70" i="1" s="1"/>
  <c r="F36" i="5"/>
  <c r="BA60" i="1" s="1"/>
  <c r="J36" i="11"/>
  <c r="AW69" i="1" s="1"/>
  <c r="F35" i="13"/>
  <c r="AZ72" i="1" s="1"/>
  <c r="F39" i="8"/>
  <c r="BD65" i="1" s="1"/>
  <c r="F36" i="10"/>
  <c r="BA68" i="1" s="1"/>
  <c r="BA67" i="1" s="1"/>
  <c r="AW67" i="1" s="1"/>
  <c r="F36" i="17"/>
  <c r="BA78" i="1" s="1"/>
  <c r="F36" i="18"/>
  <c r="BC79" i="1" s="1"/>
  <c r="F38" i="17"/>
  <c r="BC78" i="1" s="1"/>
  <c r="F38" i="8"/>
  <c r="BC65" i="1" s="1"/>
  <c r="J36" i="12"/>
  <c r="AW71" i="1" s="1"/>
  <c r="F39" i="7"/>
  <c r="BD63" i="1" s="1"/>
  <c r="F39" i="3"/>
  <c r="BD57" i="1" s="1"/>
  <c r="F39" i="14"/>
  <c r="BD74" i="1" s="1"/>
  <c r="J35" i="11"/>
  <c r="AV69" i="1" s="1"/>
  <c r="F36" i="15"/>
  <c r="BA75" i="1" s="1"/>
  <c r="F39" i="10"/>
  <c r="BD68" i="1" s="1"/>
  <c r="BD67" i="1" s="1"/>
  <c r="F35" i="5"/>
  <c r="AZ60" i="1"/>
  <c r="J36" i="7"/>
  <c r="AW63" i="1"/>
  <c r="F36" i="12"/>
  <c r="BA71" i="1"/>
  <c r="F37" i="4"/>
  <c r="BB59" i="1"/>
  <c r="BB58" i="1" s="1"/>
  <c r="AX58" i="1" s="1"/>
  <c r="F36" i="16"/>
  <c r="BA77" i="1"/>
  <c r="F37" i="9"/>
  <c r="BB66" i="1"/>
  <c r="F34" i="18"/>
  <c r="BA79" i="1"/>
  <c r="F36" i="4"/>
  <c r="BA59" i="1"/>
  <c r="F38" i="16"/>
  <c r="BC77" i="1"/>
  <c r="R88" i="12" l="1"/>
  <c r="T88" i="4"/>
  <c r="R88" i="2"/>
  <c r="R88" i="14"/>
  <c r="R88" i="4"/>
  <c r="P88" i="6"/>
  <c r="AU62" i="1" s="1"/>
  <c r="AU61" i="1" s="1"/>
  <c r="T88" i="12"/>
  <c r="P88" i="10"/>
  <c r="AU68" i="1" s="1"/>
  <c r="AU67" i="1" s="1"/>
  <c r="T88" i="8"/>
  <c r="P88" i="14"/>
  <c r="AU74" i="1"/>
  <c r="AU73" i="1" s="1"/>
  <c r="T88" i="2"/>
  <c r="BK86" i="17"/>
  <c r="J86" i="17"/>
  <c r="J63" i="17"/>
  <c r="BK86" i="7"/>
  <c r="J86" i="7" s="1"/>
  <c r="J63" i="7" s="1"/>
  <c r="BK99" i="2"/>
  <c r="J99" i="2" s="1"/>
  <c r="J64" i="2" s="1"/>
  <c r="BK108" i="4"/>
  <c r="J108" i="4"/>
  <c r="J64" i="4" s="1"/>
  <c r="J63" i="5"/>
  <c r="BK117" i="6"/>
  <c r="J117" i="6"/>
  <c r="J64" i="6" s="1"/>
  <c r="BK97" i="10"/>
  <c r="J97" i="10"/>
  <c r="J64" i="10"/>
  <c r="BK97" i="12"/>
  <c r="J97" i="12" s="1"/>
  <c r="J64" i="12" s="1"/>
  <c r="J63" i="3"/>
  <c r="BK108" i="8"/>
  <c r="J108" i="8" s="1"/>
  <c r="J64" i="8" s="1"/>
  <c r="BK80" i="18"/>
  <c r="J80" i="18" s="1"/>
  <c r="J30" i="18" s="1"/>
  <c r="AG79" i="1" s="1"/>
  <c r="BK108" i="14"/>
  <c r="J108" i="14"/>
  <c r="J64" i="14"/>
  <c r="BK117" i="16"/>
  <c r="J117" i="16" s="1"/>
  <c r="J64" i="16" s="1"/>
  <c r="BB55" i="1"/>
  <c r="AX55" i="1" s="1"/>
  <c r="F35" i="6"/>
  <c r="AZ62" i="1"/>
  <c r="BD76" i="1"/>
  <c r="J35" i="5"/>
  <c r="AV60" i="1"/>
  <c r="AT60" i="1"/>
  <c r="BA55" i="1"/>
  <c r="BA76" i="1"/>
  <c r="AW76" i="1"/>
  <c r="BB73" i="1"/>
  <c r="AX73" i="1" s="1"/>
  <c r="F35" i="12"/>
  <c r="AZ71" i="1"/>
  <c r="AZ70" i="1"/>
  <c r="AV70" i="1" s="1"/>
  <c r="J35" i="4"/>
  <c r="AV59" i="1"/>
  <c r="AT59" i="1" s="1"/>
  <c r="J35" i="16"/>
  <c r="AV77" i="1"/>
  <c r="AT77" i="1"/>
  <c r="AU55" i="1"/>
  <c r="BA73" i="1"/>
  <c r="AW73" i="1" s="1"/>
  <c r="J35" i="10"/>
  <c r="AV68" i="1"/>
  <c r="AT68" i="1"/>
  <c r="AU64" i="1"/>
  <c r="BC76" i="1"/>
  <c r="AY76" i="1"/>
  <c r="AT69" i="1"/>
  <c r="BD73" i="1"/>
  <c r="J35" i="14"/>
  <c r="AV74" i="1" s="1"/>
  <c r="AT74" i="1" s="1"/>
  <c r="BC73" i="1"/>
  <c r="AY73" i="1"/>
  <c r="J33" i="18"/>
  <c r="AV79" i="1"/>
  <c r="AT79" i="1" s="1"/>
  <c r="J32" i="13"/>
  <c r="AG72" i="1" s="1"/>
  <c r="J35" i="13"/>
  <c r="AV72" i="1" s="1"/>
  <c r="AT72" i="1" s="1"/>
  <c r="F35" i="10"/>
  <c r="AZ68" i="1"/>
  <c r="BD64" i="1"/>
  <c r="F35" i="16"/>
  <c r="AZ77" i="1" s="1"/>
  <c r="F35" i="11"/>
  <c r="AZ69" i="1" s="1"/>
  <c r="BD55" i="1"/>
  <c r="J35" i="3"/>
  <c r="AV57" i="1"/>
  <c r="AT57" i="1" s="1"/>
  <c r="BD61" i="1"/>
  <c r="BC64" i="1"/>
  <c r="AY64" i="1"/>
  <c r="F35" i="3"/>
  <c r="AZ57" i="1"/>
  <c r="BC55" i="1"/>
  <c r="AY55" i="1"/>
  <c r="BB64" i="1"/>
  <c r="AX64" i="1"/>
  <c r="F35" i="17"/>
  <c r="AZ78" i="1"/>
  <c r="J35" i="12"/>
  <c r="AV71" i="1" s="1"/>
  <c r="AT71" i="1" s="1"/>
  <c r="F35" i="7"/>
  <c r="AZ63" i="1"/>
  <c r="F33" i="18"/>
  <c r="AZ79" i="1"/>
  <c r="J35" i="15"/>
  <c r="AV75" i="1"/>
  <c r="AT75" i="1" s="1"/>
  <c r="J32" i="9"/>
  <c r="AG66" i="1" s="1"/>
  <c r="J35" i="8"/>
  <c r="AV65" i="1" s="1"/>
  <c r="AT65" i="1" s="1"/>
  <c r="F35" i="9"/>
  <c r="AZ66" i="1"/>
  <c r="BB76" i="1"/>
  <c r="AX76" i="1"/>
  <c r="J35" i="7"/>
  <c r="AV63" i="1"/>
  <c r="AT63" i="1" s="1"/>
  <c r="BA61" i="1"/>
  <c r="AW61" i="1" s="1"/>
  <c r="J35" i="17"/>
  <c r="AV78" i="1" s="1"/>
  <c r="AT78" i="1" s="1"/>
  <c r="BB61" i="1"/>
  <c r="AX61" i="1"/>
  <c r="F35" i="14"/>
  <c r="AZ74" i="1"/>
  <c r="F35" i="2"/>
  <c r="AZ56" i="1"/>
  <c r="F35" i="8"/>
  <c r="AZ65" i="1"/>
  <c r="J32" i="11"/>
  <c r="AG69" i="1"/>
  <c r="J32" i="15"/>
  <c r="AG75" i="1"/>
  <c r="AN75" i="1" s="1"/>
  <c r="BA58" i="1"/>
  <c r="AW58" i="1" s="1"/>
  <c r="F35" i="15"/>
  <c r="AZ75" i="1" s="1"/>
  <c r="F35" i="4"/>
  <c r="AZ59" i="1" s="1"/>
  <c r="AZ58" i="1" s="1"/>
  <c r="AV58" i="1" s="1"/>
  <c r="J35" i="9"/>
  <c r="AV66" i="1" s="1"/>
  <c r="AT66" i="1" s="1"/>
  <c r="J35" i="2"/>
  <c r="AV56" i="1"/>
  <c r="AT56" i="1" s="1"/>
  <c r="BA70" i="1"/>
  <c r="AW70" i="1" s="1"/>
  <c r="J35" i="6"/>
  <c r="AV62" i="1" s="1"/>
  <c r="AT62" i="1" s="1"/>
  <c r="BC61" i="1"/>
  <c r="AY61" i="1"/>
  <c r="BA64" i="1"/>
  <c r="AW64" i="1"/>
  <c r="J41" i="9" l="1"/>
  <c r="J41" i="13"/>
  <c r="J41" i="15"/>
  <c r="J39" i="18"/>
  <c r="J41" i="3"/>
  <c r="BK88" i="6"/>
  <c r="J88" i="6" s="1"/>
  <c r="J63" i="6" s="1"/>
  <c r="J41" i="11"/>
  <c r="BK88" i="4"/>
  <c r="J88" i="4" s="1"/>
  <c r="J63" i="4" s="1"/>
  <c r="BK88" i="10"/>
  <c r="J88" i="10" s="1"/>
  <c r="J32" i="10" s="1"/>
  <c r="AG68" i="1" s="1"/>
  <c r="AN68" i="1" s="1"/>
  <c r="BK88" i="16"/>
  <c r="J88" i="16"/>
  <c r="J63" i="16"/>
  <c r="BK88" i="8"/>
  <c r="J88" i="8" s="1"/>
  <c r="J63" i="8" s="1"/>
  <c r="BK88" i="14"/>
  <c r="J88" i="14" s="1"/>
  <c r="J32" i="14" s="1"/>
  <c r="AG74" i="1" s="1"/>
  <c r="AN74" i="1" s="1"/>
  <c r="BK88" i="12"/>
  <c r="J88" i="12"/>
  <c r="J63" i="12"/>
  <c r="J59" i="18"/>
  <c r="BK88" i="2"/>
  <c r="J88" i="2"/>
  <c r="J41" i="5"/>
  <c r="AN57" i="1"/>
  <c r="AN60" i="1"/>
  <c r="AN72" i="1"/>
  <c r="AN69" i="1"/>
  <c r="AN66" i="1"/>
  <c r="AN79" i="1"/>
  <c r="BA54" i="1"/>
  <c r="W30" i="1"/>
  <c r="AZ64" i="1"/>
  <c r="AV64" i="1" s="1"/>
  <c r="AT64" i="1" s="1"/>
  <c r="AZ76" i="1"/>
  <c r="AV76" i="1" s="1"/>
  <c r="AT76" i="1" s="1"/>
  <c r="J32" i="17"/>
  <c r="AG78" i="1"/>
  <c r="AN78" i="1" s="1"/>
  <c r="J32" i="2"/>
  <c r="AG56" i="1"/>
  <c r="AN56" i="1"/>
  <c r="AU54" i="1"/>
  <c r="AZ55" i="1"/>
  <c r="AV55" i="1"/>
  <c r="AT70" i="1"/>
  <c r="BB54" i="1"/>
  <c r="W31" i="1" s="1"/>
  <c r="AW55" i="1"/>
  <c r="AZ61" i="1"/>
  <c r="AV61" i="1" s="1"/>
  <c r="AT61" i="1" s="1"/>
  <c r="AZ67" i="1"/>
  <c r="AV67" i="1"/>
  <c r="AT67" i="1"/>
  <c r="AZ73" i="1"/>
  <c r="AV73" i="1" s="1"/>
  <c r="AT73" i="1" s="1"/>
  <c r="BD54" i="1"/>
  <c r="W33" i="1"/>
  <c r="BC54" i="1"/>
  <c r="W32" i="1" s="1"/>
  <c r="AT58" i="1"/>
  <c r="J32" i="7"/>
  <c r="AG63" i="1" s="1"/>
  <c r="AN63" i="1" s="1"/>
  <c r="J41" i="7" l="1"/>
  <c r="J63" i="2"/>
  <c r="J63" i="10"/>
  <c r="J63" i="14"/>
  <c r="J41" i="10"/>
  <c r="J41" i="14"/>
  <c r="J41" i="17"/>
  <c r="J41" i="2"/>
  <c r="AG73" i="1"/>
  <c r="AN73" i="1" s="1"/>
  <c r="J32" i="4"/>
  <c r="AG59" i="1"/>
  <c r="AN59" i="1"/>
  <c r="J32" i="6"/>
  <c r="AG62" i="1"/>
  <c r="AN62" i="1"/>
  <c r="AY54" i="1"/>
  <c r="J32" i="8"/>
  <c r="AG65" i="1"/>
  <c r="AN65" i="1"/>
  <c r="AZ54" i="1"/>
  <c r="W29" i="1" s="1"/>
  <c r="AG55" i="1"/>
  <c r="AT55" i="1"/>
  <c r="AX54" i="1"/>
  <c r="AW54" i="1"/>
  <c r="AK30" i="1" s="1"/>
  <c r="J32" i="12"/>
  <c r="AG71" i="1"/>
  <c r="AN71" i="1" s="1"/>
  <c r="J32" i="16"/>
  <c r="AG77" i="1"/>
  <c r="AN77" i="1"/>
  <c r="AG67" i="1"/>
  <c r="AN67" i="1"/>
  <c r="J41" i="8" l="1"/>
  <c r="J41" i="4"/>
  <c r="J41" i="12"/>
  <c r="AN55" i="1"/>
  <c r="J41" i="6"/>
  <c r="J41" i="16"/>
  <c r="AG76" i="1"/>
  <c r="AN76" i="1"/>
  <c r="AG58" i="1"/>
  <c r="AN58" i="1"/>
  <c r="AG64" i="1"/>
  <c r="AN64" i="1"/>
  <c r="AG61" i="1"/>
  <c r="AN61" i="1"/>
  <c r="AV54" i="1"/>
  <c r="AK29" i="1"/>
  <c r="AG70" i="1"/>
  <c r="AN70" i="1"/>
  <c r="AG54" i="1" l="1"/>
  <c r="AT54" i="1"/>
  <c r="AN54" i="1" l="1"/>
  <c r="AK26" i="1"/>
  <c r="AK35" i="1" s="1"/>
</calcChain>
</file>

<file path=xl/sharedStrings.xml><?xml version="1.0" encoding="utf-8"?>
<sst xmlns="http://schemas.openxmlformats.org/spreadsheetml/2006/main" count="10475" uniqueCount="1034">
  <si>
    <t>Export Komplet</t>
  </si>
  <si>
    <t>VZ</t>
  </si>
  <si>
    <t>2.0</t>
  </si>
  <si>
    <t>ZAMOK</t>
  </si>
  <si>
    <t>False</t>
  </si>
  <si>
    <t>{e84f73f8-e44a-409f-897c-b2fb79349081}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</si>
  <si>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</si>
  <si>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</si>
  <si>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</si>
  <si>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</si>
  <si>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</si>
  <si>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</si>
  <si>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</si>
  <si>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</si>
  <si>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</si>
  <si>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</si>
  <si>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</si>
  <si>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Horní Dvořiště - Včelná</t>
  </si>
  <si>
    <t>KSO:</t>
  </si>
  <si>
    <t>824</t>
  </si>
  <si>
    <t>CC-CZ:</t>
  </si>
  <si>
    <t>212</t>
  </si>
  <si>
    <t>Místo:</t>
  </si>
  <si>
    <t>trať 196 dle JŘ, TÚ Horní Dvořiště - Včelná</t>
  </si>
  <si>
    <t>Datum: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</si>
  <si>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</si>
  <si>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</si>
  <si>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</si>
  <si>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</si>
  <si>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</si>
  <si>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</si>
  <si>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</si>
  <si>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</si>
  <si>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</si>
  <si>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</si>
  <si>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</si>
  <si>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</si>
  <si>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</si>
  <si>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</si>
  <si>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</si>
  <si>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</si>
  <si>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</si>
  <si>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</si>
  <si>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</si>
  <si>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</si>
  <si>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</si>
  <si>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</si>
  <si>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</si>
  <si>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</si>
  <si>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</si>
  <si>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</si>
  <si>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</si>
  <si>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</si>
  <si>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</si>
  <si>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</si>
  <si>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</si>
  <si>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</si>
  <si>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</si>
  <si>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</si>
  <si>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</si>
  <si>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</si>
  <si>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</si>
  <si>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</si>
  <si>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</si>
  <si>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</si>
  <si>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</si>
  <si>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</si>
  <si>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</si>
  <si>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</si>
  <si>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</si>
  <si>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</si>
  <si>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</si>
  <si>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</si>
  <si>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</si>
  <si>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</si>
  <si>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</si>
  <si>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</si>
  <si>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</si>
  <si>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</si>
  <si>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</si>
  <si>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Výměna kompletů Skl24 v km 63,432 do 63,750, SVK v km 63,432 do 63,682 Ppás</t>
  </si>
  <si>
    <t>STA</t>
  </si>
  <si>
    <t>1</t>
  </si>
  <si>
    <t>{bcd29b2e-4eb3-4876-b2f9-d27e8ecd3503}</t>
  </si>
  <si>
    <t>2</t>
  </si>
  <si>
    <t>/</t>
  </si>
  <si>
    <t>SO 1.1</t>
  </si>
  <si>
    <t>Železniční svršek</t>
  </si>
  <si>
    <t>Soupis</t>
  </si>
  <si>
    <t>{a8f4c650-0383-4e18-9db2-05b892a9744a}</t>
  </si>
  <si>
    <t>SO 1.2</t>
  </si>
  <si>
    <t>Materiál dodávaný zadavatelem -  NEOCEŇOVAT!</t>
  </si>
  <si>
    <t>{e8428422-0576-47ae-b179-747bc91682a1}</t>
  </si>
  <si>
    <t>SO 2</t>
  </si>
  <si>
    <t>Výměna podkladnic S4 pl. v km  63,750 do 64,798</t>
  </si>
  <si>
    <t>{58176311-54f4-45c2-93f0-38c4a5f57e6a}</t>
  </si>
  <si>
    <t>SO 2.1</t>
  </si>
  <si>
    <t>{c970fe60-3434-4743-8d84-a26fd39815d5}</t>
  </si>
  <si>
    <t>SO 2.2</t>
  </si>
  <si>
    <t>{e6acb370-1815-4ffd-b62a-da2073a02d24}</t>
  </si>
  <si>
    <t>SO 3</t>
  </si>
  <si>
    <t>TSO přejezdu v km 70,092 P5558 – Rybník</t>
  </si>
  <si>
    <t>{a388065f-0e67-45d0-b762-65487d84a52b}</t>
  </si>
  <si>
    <t>SO 3.1</t>
  </si>
  <si>
    <t>{fdca8c81-8b3b-4b80-a53b-ebe769ca0913}</t>
  </si>
  <si>
    <t>SO 3.2</t>
  </si>
  <si>
    <t>{b79f0a10-d496-4753-88a9-6c4f9d38390c}</t>
  </si>
  <si>
    <t>SO 4</t>
  </si>
  <si>
    <t>Výměna podkladnic S4 pl. v km 72,950 do 74,450, SVK v km 74,075 do 74,450 Ppás</t>
  </si>
  <si>
    <t>{9f78b328-d175-4c57-a389-2e3e42efe5bc}</t>
  </si>
  <si>
    <t>SO 4.1</t>
  </si>
  <si>
    <t>{e510f67b-f0c0-4e1f-ba3d-cbce93852664}</t>
  </si>
  <si>
    <t>SO 4.2</t>
  </si>
  <si>
    <t>{cee367b7-e219-4c4d-bf38-bc721bfa103a}</t>
  </si>
  <si>
    <t>SO 5</t>
  </si>
  <si>
    <t>SVK v km 81,620 do 82,070 Lpás</t>
  </si>
  <si>
    <t>{b10c56df-6433-4e82-b90b-13d3e9f941ec}</t>
  </si>
  <si>
    <t>SO 5.1</t>
  </si>
  <si>
    <t>{a74a2855-21fa-449c-8220-5f9ee66e9fc6}</t>
  </si>
  <si>
    <t>SO 5.2</t>
  </si>
  <si>
    <t>{7b6ed4ec-5b39-464f-ac4d-723baed98b6d}</t>
  </si>
  <si>
    <t>SO 6</t>
  </si>
  <si>
    <t>SVK v km 82,890 do 83,340 Lpás</t>
  </si>
  <si>
    <t>{5970f783-f346-439b-8ee0-2e0cf45476a7}</t>
  </si>
  <si>
    <t>SO 6.1</t>
  </si>
  <si>
    <t>{f61570a8-3425-45da-9d52-653dc3081a9f}</t>
  </si>
  <si>
    <t>SO 6.2</t>
  </si>
  <si>
    <t>{51b17fd8-7486-48e5-bbbe-2ac56134f4fc}</t>
  </si>
  <si>
    <t>SO 7</t>
  </si>
  <si>
    <t>Výměna podkladnic S4 pl. v km 92,480 - 93,400 + SVK v km 93,025 - 93,400</t>
  </si>
  <si>
    <t>{04182bc4-fb9b-495b-898d-29961c621134}</t>
  </si>
  <si>
    <t>SO 7.1</t>
  </si>
  <si>
    <t>{4090aaea-8dcb-4259-9530-8deed45a1dff}</t>
  </si>
  <si>
    <t>SO 7.2</t>
  </si>
  <si>
    <t>{31dbedf1-f4be-4b27-89fb-5bd35811ca95}</t>
  </si>
  <si>
    <t>SO 8</t>
  </si>
  <si>
    <t>TSO přejezdu v km 0,202 P6107 – Rybník</t>
  </si>
  <si>
    <t>{7cac82ce-ba42-4b0c-83bc-c5ad738ce42e}</t>
  </si>
  <si>
    <t>SO 8.1</t>
  </si>
  <si>
    <t>{5c293781-d5a3-438d-81fe-024e27fe7716}</t>
  </si>
  <si>
    <t>SO 8.2</t>
  </si>
  <si>
    <t>Materiál dodávany zadavatelem - NEOCEŇOVAT!!!</t>
  </si>
  <si>
    <t>{348e4a53-0f04-469a-af32-f56d271a6430}</t>
  </si>
  <si>
    <t>VON</t>
  </si>
  <si>
    <t>Vedlejší a ostatní náklady</t>
  </si>
  <si>
    <t>{b362e900-f0c5-4293-bcb3-348369250772}</t>
  </si>
  <si>
    <t>824 2</t>
  </si>
  <si>
    <t>KRYCÍ LIST SOUPISU PRACÍ</t>
  </si>
  <si>
    <t>Objekt:</t>
  </si>
  <si>
    <t>SO 1 - Výměna kompletů Skl24 v km 63,432 do 63,750, SVK v km 63,432 do 63,682 Ppás</t>
  </si>
  <si>
    <t>Soupis:</t>
  </si>
  <si>
    <t>SO 1.1 - Železniční svršek</t>
  </si>
  <si>
    <t>TÚ Horní Dvořiště - Rybník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</si>
  <si>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</si>
  <si>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</si>
  <si>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</si>
  <si>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</si>
  <si>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</si>
  <si>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</si>
  <si>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</si>
  <si>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</si>
  <si>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</si>
  <si>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</si>
  <si>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</si>
  <si>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</si>
  <si>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</si>
  <si>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</si>
  <si>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</si>
  <si>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</si>
  <si>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</si>
  <si>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</si>
  <si>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</si>
  <si>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</si>
  <si>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</si>
  <si>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5958158005</t>
  </si>
  <si>
    <t>Podložka pryžová pod patu kolejnice S49  183/126/6</t>
  </si>
  <si>
    <t>kus</t>
  </si>
  <si>
    <t>Sborník UOŽI 01 2019</t>
  </si>
  <si>
    <t>8</t>
  </si>
  <si>
    <t>ROZPOCET</t>
  </si>
  <si>
    <t>4</t>
  </si>
  <si>
    <t>2036182819</t>
  </si>
  <si>
    <t>PP</t>
  </si>
  <si>
    <t>VV</t>
  </si>
  <si>
    <t>530*2</t>
  </si>
  <si>
    <t>5958128005</t>
  </si>
  <si>
    <t>Komplety Skl 24 (šroub RS 0, matice M 22, podložka Uls 6)</t>
  </si>
  <si>
    <t>167952679</t>
  </si>
  <si>
    <t>530*4</t>
  </si>
  <si>
    <t>3</t>
  </si>
  <si>
    <t>5955101000</t>
  </si>
  <si>
    <t>Kamenivo drcené štěrk frakce 31,5/63 třídy BI</t>
  </si>
  <si>
    <t>t</t>
  </si>
  <si>
    <t>1767704850</t>
  </si>
  <si>
    <t>P</t>
  </si>
  <si>
    <t>Poznámka k položce:_x000D_
1 vůz</t>
  </si>
  <si>
    <t>1*36*1,5</t>
  </si>
  <si>
    <t>HSV</t>
  </si>
  <si>
    <t>Práce a dodávky HSV</t>
  </si>
  <si>
    <t>5</t>
  </si>
  <si>
    <t>Komunikace pozemní</t>
  </si>
  <si>
    <t>K</t>
  </si>
  <si>
    <t>5905105030</t>
  </si>
  <si>
    <t>Doplnění KL kamenivem souvisle strojně v koleji</t>
  </si>
  <si>
    <t>m3</t>
  </si>
  <si>
    <t>-1329052897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</si>
  <si>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</si>
  <si>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1*36</t>
  </si>
  <si>
    <t>6</t>
  </si>
  <si>
    <t>5905110010</t>
  </si>
  <si>
    <t>Snížení KL pod patou kolejnice v koleji</t>
  </si>
  <si>
    <t>km</t>
  </si>
  <si>
    <t>-857409261</t>
  </si>
  <si>
    <t>Snížení KL pod patou kolejnice v koleji. Poznámka: 1. V cenách jsou započteny náklady na snížení KL pod patou kolejnice ručně vidlemi. 2. V cenách nejsou obsaženy náklady na doplnění a dodávku kameniva.</t>
  </si>
  <si>
    <t>0,320*1</t>
  </si>
  <si>
    <t>26</t>
  </si>
  <si>
    <t>5907025415</t>
  </si>
  <si>
    <t>Výměna kolejnicových pásů současně s výměnou kompletů a pryžové podložky tv. S49 rozdělení "d"</t>
  </si>
  <si>
    <t>m</t>
  </si>
  <si>
    <t>-1104831219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</si>
  <si>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</si>
  <si>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(75*3)+(25*1)</t>
  </si>
  <si>
    <t>7</t>
  </si>
  <si>
    <t>5907050120</t>
  </si>
  <si>
    <t>Dělení kolejnic kyslíkem tv. S49</t>
  </si>
  <si>
    <t>-1567165767</t>
  </si>
  <si>
    <t>Dělení kolejnic kyslíkem tv. S49. Poznámka: 1. V cenách jsou započteny náklady na manipulaci podložení, označení a provedení řezu kolejnice.</t>
  </si>
  <si>
    <t>Poznámka k položce:_x000D_
5řezů + 2řezy na úpravu UT levý pás, staré 6řezů</t>
  </si>
  <si>
    <t>5+2+6</t>
  </si>
  <si>
    <t>5908050010</t>
  </si>
  <si>
    <t>Výměna upevnění podkladnicového komplety a pryžová podložka</t>
  </si>
  <si>
    <t>úl.pl.</t>
  </si>
  <si>
    <t>-458004167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</si>
  <si>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</si>
  <si>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530 ks SB8, za komplety Skl12</t>
  </si>
  <si>
    <t>2*530</t>
  </si>
  <si>
    <t>9</t>
  </si>
  <si>
    <t>5910015020</t>
  </si>
  <si>
    <t>Odtavovací stykové svařování mobilní svářečkou kolejnic nových délky do 150 m tv. S49</t>
  </si>
  <si>
    <t>svar</t>
  </si>
  <si>
    <t>421234858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</si>
  <si>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</si>
  <si>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položce:_x000D_
Montážní svary</t>
  </si>
  <si>
    <t>4*1</t>
  </si>
  <si>
    <t>10</t>
  </si>
  <si>
    <t>5910020130</t>
  </si>
  <si>
    <t>Svařování kolejnic termitem plný předehřev standardní spára svar jednotlivý tv. S49</t>
  </si>
  <si>
    <t>-601283901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</si>
  <si>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</si>
  <si>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Závěrné svary (závěrné – 1; na úpravu UT levý pás - 2)</t>
  </si>
  <si>
    <t>2+1</t>
  </si>
  <si>
    <t>18</t>
  </si>
  <si>
    <t>5910035030</t>
  </si>
  <si>
    <t>Dosažení dovolené upínací teploty v BK prodloužením kolejnicového pásu v koleji tv. S49</t>
  </si>
  <si>
    <t>-1781542172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</si>
  <si>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</si>
  <si>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3*1</t>
  </si>
  <si>
    <t>11</t>
  </si>
  <si>
    <t>5910040320</t>
  </si>
  <si>
    <t>Umožnění volné dilatace kolejnice demontáž upevňovadel s osazením kluzných podložek rozdělení pražců "d"</t>
  </si>
  <si>
    <t>1545276872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</si>
  <si>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</si>
  <si>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Poznámka k položce:_x000D_
úprava UT levý pás </t>
  </si>
  <si>
    <t>250+250+25</t>
  </si>
  <si>
    <t>27</t>
  </si>
  <si>
    <t>5910040420</t>
  </si>
  <si>
    <t>Umožnění volné dilatace kolejnice montáž upevňovadel s odstraněním kluzných podložek rozdělení pražců "d"</t>
  </si>
  <si>
    <t>1842968705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</si>
  <si>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</si>
  <si>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</si>
  <si>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5909031020</t>
  </si>
  <si>
    <t>Úprava GPK koleje směrové a výškové uspořádání pražce betonové</t>
  </si>
  <si>
    <t>-909684067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</si>
  <si>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</si>
  <si>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OST</t>
  </si>
  <si>
    <t>Ostatní</t>
  </si>
  <si>
    <t>17</t>
  </si>
  <si>
    <t>7497351575</t>
  </si>
  <si>
    <t>Montáž přímého ukolejnění svorka se šroubem pro ukolejnění</t>
  </si>
  <si>
    <t>512</t>
  </si>
  <si>
    <t>1749969799</t>
  </si>
  <si>
    <t xml:space="preserve">Poznámka k položce:_x000D_
sloupy EU č.74 – 78 + 1 – 3,  1x osvětlení, 1x náv.S  </t>
  </si>
  <si>
    <t>10*1</t>
  </si>
  <si>
    <t>16</t>
  </si>
  <si>
    <t>7497371630</t>
  </si>
  <si>
    <t>Demontáže zařízení trakčního vedení svodu propojení nebo ukolejnění na elektrizovaných tratích nebo v kolejových obvodech</t>
  </si>
  <si>
    <t>1545322744</t>
  </si>
  <si>
    <t>Demontáže zařízení trakčního vedení svodu propojení nebo ukolejnění na elektrizovaných tratích nebo v kolejových obvodech - demontáž stávajícího zařízení se všemi pomocnými doplňujícími úpravami</t>
  </si>
  <si>
    <t>25</t>
  </si>
  <si>
    <t>9903200100</t>
  </si>
  <si>
    <t>Přeprava mechanizace na místo prováděných prací o hmotnosti přes 12 t přes 50 do 100 km</t>
  </si>
  <si>
    <t>-2043661956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</si>
  <si>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</si>
  <si>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6*1</t>
  </si>
  <si>
    <t>9903200200</t>
  </si>
  <si>
    <t>Přeprava mechanizace na místo prováděných prací o hmotnosti přes 12 t do 200 km</t>
  </si>
  <si>
    <t>355717995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</si>
  <si>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</si>
  <si>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Pro CELOU stavbu!</t>
  </si>
  <si>
    <t>9902200500</t>
  </si>
  <si>
    <t>Doprava dodávek zhotovitele, dodávek objednatele nebo výzisku mechanizací přes 3,5 t objemnějšího kusového materiálu do 60 km</t>
  </si>
  <si>
    <t>1504158630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</si>
  <si>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</si>
  <si>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NOVÉ kolejnice z Nemanic do žkm stavby</t>
  </si>
  <si>
    <t>11,113+1,235</t>
  </si>
  <si>
    <t>22</t>
  </si>
  <si>
    <t>9902200100</t>
  </si>
  <si>
    <t>Doprava dodávek zhotovitele, dodávek objednatele nebo výzisku mechanizací přes 3,5 t objemnějšího kusového materiálu do 10 km</t>
  </si>
  <si>
    <t>-1025060704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</si>
  <si>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</si>
  <si>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UŽITÉ kolejnice + DM ze žkm stavby na deponii</t>
  </si>
  <si>
    <t>(11,113+1,235+2,544)*0,95</t>
  </si>
  <si>
    <t>19</t>
  </si>
  <si>
    <t>9902100400</t>
  </si>
  <si>
    <t>Doprava dodávek zhotovitele, dodávek objednatele nebo výzisku mechanizací přes 3,5 t sypanin  do 40 km</t>
  </si>
  <si>
    <t>-1875278147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</si>
  <si>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</si>
  <si>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NOVÉ kamenivo od výrobce do žkm stavby</t>
  </si>
  <si>
    <t>24</t>
  </si>
  <si>
    <t>9902900200</t>
  </si>
  <si>
    <t>Naložení  objemnějšího kusového materiálu, vybouraných hmot</t>
  </si>
  <si>
    <t>-472630171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</si>
  <si>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</si>
  <si>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Manipulace s kolejnicemi</t>
  </si>
  <si>
    <t>20</t>
  </si>
  <si>
    <t>9902100700</t>
  </si>
  <si>
    <t>Doprava dodávek zhotovitele, dodávek objednatele nebo výzisku mechanizací přes 3,5 t sypanin  do 100 km</t>
  </si>
  <si>
    <t>-468792414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</si>
  <si>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</si>
  <si>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NOVÝ DM do žkm stavby</t>
  </si>
  <si>
    <t>0,191+2,353</t>
  </si>
  <si>
    <t>23</t>
  </si>
  <si>
    <t>9902100200</t>
  </si>
  <si>
    <t>Doprava dodávek zhotovitele, dodávek objednatele nebo výzisku mechanizací přes 3,5 t sypanin  do 20 km</t>
  </si>
  <si>
    <t>-2040428754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</si>
  <si>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</si>
  <si>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Plasty na skládku</t>
  </si>
  <si>
    <t>0,181*1</t>
  </si>
  <si>
    <t>14</t>
  </si>
  <si>
    <t>9909000400</t>
  </si>
  <si>
    <t>Poplatek za likvidaci plastových součástí</t>
  </si>
  <si>
    <t>-1519333026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</si>
  <si>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</si>
  <si>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0,191*0,95</t>
  </si>
  <si>
    <t>SO 1.2 - Materiál dodávaný zadavatelem -  NEOCEŇOVAT!</t>
  </si>
  <si>
    <t>5957104025</t>
  </si>
  <si>
    <t>Kolejnicové pásy třídy R260 tv. 49 E1 délky 75 metrů</t>
  </si>
  <si>
    <t>191704897</t>
  </si>
  <si>
    <t>Poznámka k položce:_x000D_
Vč. dopravy do Nemanic_x000D_
_x000D_
Dodá zadavatel SŽ, s. o., OŘ Plzeň!  N E O C E Ň O V A T !</t>
  </si>
  <si>
    <t>5957101050</t>
  </si>
  <si>
    <t>Kolejnice třídy R260 tv. 49 E1 délky 25,000 m</t>
  </si>
  <si>
    <t>1520134955</t>
  </si>
  <si>
    <t>Poznámka k položce:_x000D_
Vč. dopravy do žkm stavby_x000D_
_x000D_
Dodá zadavatel SŽ, s. o., OŘ Plzeň!  N E O C E Ň O V A T !</t>
  </si>
  <si>
    <t>SO 2 - Výměna podkladnic S4 pl. v km  63,750 do 64,798</t>
  </si>
  <si>
    <t>SO 2.1 - Železniční svršek</t>
  </si>
  <si>
    <t>1772*4</t>
  </si>
  <si>
    <t>28</t>
  </si>
  <si>
    <t>5958134040</t>
  </si>
  <si>
    <t>Součásti upevňovací kroužek pružný dvojitý Fe 6</t>
  </si>
  <si>
    <t>-1989692818</t>
  </si>
  <si>
    <t>1772*8</t>
  </si>
  <si>
    <t>29</t>
  </si>
  <si>
    <t>5958134075</t>
  </si>
  <si>
    <t>Součásti upevňovací vrtule R1(145)</t>
  </si>
  <si>
    <t>1569432034</t>
  </si>
  <si>
    <t>1772*2</t>
  </si>
  <si>
    <t>5958158070</t>
  </si>
  <si>
    <t>Podložka polyetylenová pod podkladnici 380/160/2 (S4, R4)</t>
  </si>
  <si>
    <t>1088370144</t>
  </si>
  <si>
    <t>Poznámka k položce:_x000D_
4 vozy</t>
  </si>
  <si>
    <t>4*36*1,5</t>
  </si>
  <si>
    <t>4*36</t>
  </si>
  <si>
    <t>1,10*1</t>
  </si>
  <si>
    <t>30</t>
  </si>
  <si>
    <t>5908045030</t>
  </si>
  <si>
    <t>Výměna podkladnice čtyři vrtule pražce betonové</t>
  </si>
  <si>
    <t>696555775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</si>
  <si>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</si>
  <si>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31</t>
  </si>
  <si>
    <t>-1651108166</t>
  </si>
  <si>
    <t>1,1*1</t>
  </si>
  <si>
    <t xml:space="preserve">Poznámka k položce:_x000D_
sloupy EU č.4 – 15 + 1x zábradlí;  č.16 – 27 +Př S </t>
  </si>
  <si>
    <t>26*1</t>
  </si>
  <si>
    <t xml:space="preserve">Poznámka k položce:_x000D_
sloupy EU č.4 – 15 + 1x zábradlí;  č.16 – 27 +Př S  </t>
  </si>
  <si>
    <t>1,313*1</t>
  </si>
  <si>
    <t xml:space="preserve">Poznámka k položce:_x000D_
pryžové a penefolové podložky, distanční kroužky </t>
  </si>
  <si>
    <t>(0,638+0,319+((14176*0,03)/1000))*0,95</t>
  </si>
  <si>
    <t>SO 2.2 - Materiál dodávaný zadavatelem -  NEOCEŇOVAT!</t>
  </si>
  <si>
    <t>5958140005</t>
  </si>
  <si>
    <t>Podkladnice žebrová tv. S4pl</t>
  </si>
  <si>
    <t>49931156</t>
  </si>
  <si>
    <t>Poznámka k položce:_x000D_
Vč. dopravy do Horního Dvořiště_x000D_
_x000D_
Dodá zadavatel SŽ, s. o., OŘ Plzeň!  N E O C E Ň O V A T !</t>
  </si>
  <si>
    <t>3544*1</t>
  </si>
  <si>
    <t>SO 3 - TSO přejezdu v km 70,092 P5558 – Rybník</t>
  </si>
  <si>
    <t>SO 3.1 - Železniční svršek</t>
  </si>
  <si>
    <t>žst. Rybník</t>
  </si>
  <si>
    <t>32</t>
  </si>
  <si>
    <t>-355817787</t>
  </si>
  <si>
    <t>36*1</t>
  </si>
  <si>
    <t>33</t>
  </si>
  <si>
    <t>5958125010</t>
  </si>
  <si>
    <t>Komplety s antikorozní úpravou ŽS 4 (svěrka ŽS4, šroub RS 1, matice M24, podložka Fe6)</t>
  </si>
  <si>
    <t>555406199</t>
  </si>
  <si>
    <t>36*2</t>
  </si>
  <si>
    <t>100*1</t>
  </si>
  <si>
    <t>18*2</t>
  </si>
  <si>
    <t>49</t>
  </si>
  <si>
    <t>5963146025</t>
  </si>
  <si>
    <t>Asfaltový beton ACP 22S 50/70 hrubozrnný podkladní vrstva</t>
  </si>
  <si>
    <t>1597525711</t>
  </si>
  <si>
    <t xml:space="preserve">Poznámka k položce:_x000D_
3,0m x 9,0m = 27,0m2 x 2 = 54,0m2 – L,P </t>
  </si>
  <si>
    <t>54*0,06*2,2</t>
  </si>
  <si>
    <t>50</t>
  </si>
  <si>
    <t>5963146000</t>
  </si>
  <si>
    <t>Asfaltový beton ACO 11S 50/70 střednězrnný-obrusná vrstva</t>
  </si>
  <si>
    <t>959659402</t>
  </si>
  <si>
    <t>54*0,05*2,2</t>
  </si>
  <si>
    <t>51</t>
  </si>
  <si>
    <t>5963152000</t>
  </si>
  <si>
    <t>Asfaltová zálivka pro trhliny a spáry</t>
  </si>
  <si>
    <t>kg</t>
  </si>
  <si>
    <t>315174424</t>
  </si>
  <si>
    <t>Poznámka k položce:_x000D_
4*9m</t>
  </si>
  <si>
    <t>Poznámka k položce:_x000D_
2 vozy</t>
  </si>
  <si>
    <t>2*36*1,5</t>
  </si>
  <si>
    <t>2*36</t>
  </si>
  <si>
    <t>43</t>
  </si>
  <si>
    <t>5907015490</t>
  </si>
  <si>
    <t>Ojedinělá výměna kolejnic současně s výměnou pryžové podložky tv. S49 rozdělení "d"</t>
  </si>
  <si>
    <t>-1284388865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</si>
  <si>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</si>
  <si>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25*2</t>
  </si>
  <si>
    <t>42</t>
  </si>
  <si>
    <t>-657371361</t>
  </si>
  <si>
    <t>40</t>
  </si>
  <si>
    <t>-136481188</t>
  </si>
  <si>
    <t>41</t>
  </si>
  <si>
    <t>-1288588941</t>
  </si>
  <si>
    <t>44</t>
  </si>
  <si>
    <t>-1598982517</t>
  </si>
  <si>
    <t>2*1</t>
  </si>
  <si>
    <t>45</t>
  </si>
  <si>
    <t>514831451</t>
  </si>
  <si>
    <t>Poznámka k položce:_x000D_
Závěrné svary</t>
  </si>
  <si>
    <t>46</t>
  </si>
  <si>
    <t>-537477311</t>
  </si>
  <si>
    <t>39</t>
  </si>
  <si>
    <t>5913155030</t>
  </si>
  <si>
    <t>Demontáž dílů polymerového přejezdu náběhového klínu</t>
  </si>
  <si>
    <t>573280000</t>
  </si>
  <si>
    <t>Demontáž dílů polymerového přejezdu náběhového klínu. Poznámka: 1. V cenách jsou započteny náklady na demontáž a naložení na dopravní prostředek.</t>
  </si>
  <si>
    <t>48</t>
  </si>
  <si>
    <t>5913160030</t>
  </si>
  <si>
    <t>Montáž dílů polymerového přejezdu náběhového klínu</t>
  </si>
  <si>
    <t>-181538894</t>
  </si>
  <si>
    <t>Montáž dílů polymerového přejezdu náběhového klínu. Poznámka: 1. V cenách jsou započteny náklady na montáž a manipulaci. 2. V cenách nejsou obsaženy náklady na dodávku materiálu.</t>
  </si>
  <si>
    <t>38</t>
  </si>
  <si>
    <t>5913165010</t>
  </si>
  <si>
    <t>Demontáž polymerové přejezdové konstrukce část vnější a vnitřní bez závěrných zídek</t>
  </si>
  <si>
    <t>-1633516413</t>
  </si>
  <si>
    <t>Demontáž polymerové přejezdové konstrukce část vnější a vnitřní bez závěrných zídek. Poznámka: 1. V cenách jsou započteny náklady na demontáž a naložení na dopravní prostředek.</t>
  </si>
  <si>
    <t>Poznámka k položce:_x000D_
vnitřní panel – 15ks,  vnější – 15ks = 7,5ks x 2 – L,P</t>
  </si>
  <si>
    <t>9*1</t>
  </si>
  <si>
    <t>47</t>
  </si>
  <si>
    <t>5913170010</t>
  </si>
  <si>
    <t>Montáž polymerové přejezdové konstrukce část vnější a vnitřní bez závěrných zídek</t>
  </si>
  <si>
    <t>1878997977</t>
  </si>
  <si>
    <t>Montáž polymerové přejezdové konstrukce část vnější a vnitřní bez závěrných zídek. Poznámka: 1. V cenách jsou započteny náklady na montáž a manipulaci. 2. V cenách nejsou obsaženy náklady na dodávku materiálu.</t>
  </si>
  <si>
    <t>36</t>
  </si>
  <si>
    <t>5913235020</t>
  </si>
  <si>
    <t>Dělení AB komunikace řezáním hloubky do 20 cm</t>
  </si>
  <si>
    <t>-1109737236</t>
  </si>
  <si>
    <t>Dělení AB komunikace řezáním hloubky do 20 cm. Poznámka: 1. V cenách jsou započteny náklady na provedení úkolu.</t>
  </si>
  <si>
    <t>2*9</t>
  </si>
  <si>
    <t>37</t>
  </si>
  <si>
    <t>5913240020</t>
  </si>
  <si>
    <t>Odstranění AB komunikace odtěžením nebo frézováním hloubky do 20 cm</t>
  </si>
  <si>
    <t>m2</t>
  </si>
  <si>
    <t>2072932949</t>
  </si>
  <si>
    <t>Odstranění AB komunikace odtěžením nebo frézováním hloubky do 20 cm. Poznámka: 1. V cenách jsou započteny náklady na odtěžení nebo frézování a naložení výzisku na dopravní prostředek.</t>
  </si>
  <si>
    <t>Poznámka k položce:_x000D_
3,0m x 9,0m = 27,0m2 x 2 = 54,0m2 – L,P</t>
  </si>
  <si>
    <t>(3*9)*2</t>
  </si>
  <si>
    <t>52</t>
  </si>
  <si>
    <t>5913250010</t>
  </si>
  <si>
    <t>Zřízení konstrukce vozovky asfaltobetonové dle vzorového listu Ž lehké - ložní a obrusná vrstva tloušťky do 12 cm</t>
  </si>
  <si>
    <t>-556842297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</si>
  <si>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</si>
  <si>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3*9*2</t>
  </si>
  <si>
    <t>0,25*1</t>
  </si>
  <si>
    <t>Poznámka k položce:_x000D_
sloupy EU č.40,41,42 + 1x plot, 1x osvětlení, 1x výstražník</t>
  </si>
  <si>
    <t>53</t>
  </si>
  <si>
    <t>7592007050</t>
  </si>
  <si>
    <t>Demontáž počítacího bodu (senzoru) RSR 180</t>
  </si>
  <si>
    <t>958419010</t>
  </si>
  <si>
    <t>1*1</t>
  </si>
  <si>
    <t>54</t>
  </si>
  <si>
    <t>7592005050</t>
  </si>
  <si>
    <t>Montáž počítacího bodu (senzoru) RSR 180</t>
  </si>
  <si>
    <t>-2096733233</t>
  </si>
  <si>
    <t>Montáž počítacího bodu (senzoru) RSR 180 - uložení a připevnění na určené místo, seřízení polohy, přezkoušení</t>
  </si>
  <si>
    <t>57</t>
  </si>
  <si>
    <t>647963028</t>
  </si>
  <si>
    <t>2,47</t>
  </si>
  <si>
    <t>58</t>
  </si>
  <si>
    <t>9902200700</t>
  </si>
  <si>
    <t>Doprava dodávek zhotovitele, dodávek objednatele nebo výzisku mechanizací přes 3,5 t objemnějšího kusového materiálu do 100 km</t>
  </si>
  <si>
    <t>988877402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</si>
  <si>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</si>
  <si>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přejezdové panely vnější užité</t>
  </si>
  <si>
    <t>1,8</t>
  </si>
  <si>
    <t>55</t>
  </si>
  <si>
    <t>-335077368</t>
  </si>
  <si>
    <t>Poznámka k položce:_x000D_
Manipulace VYKLÁDKA nových kolejnic</t>
  </si>
  <si>
    <t>(2,47*1)+1,8</t>
  </si>
  <si>
    <t>Poznámka k položce:_x000D_
Plasty + asfalt na skládku + staré přejezdové panely</t>
  </si>
  <si>
    <t>0,020+13,068+1,8</t>
  </si>
  <si>
    <t>59</t>
  </si>
  <si>
    <t>9909000100</t>
  </si>
  <si>
    <t>Poplatek za uložení suti nebo hmot na oficiální skládku</t>
  </si>
  <si>
    <t>2048871239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</si>
  <si>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</si>
  <si>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56</t>
  </si>
  <si>
    <t>9909000200</t>
  </si>
  <si>
    <t>Poplatek za uložení nebezpečného odpadu na oficiální skládku</t>
  </si>
  <si>
    <t>1177184798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</si>
  <si>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</si>
  <si>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Asfalt</t>
  </si>
  <si>
    <t>(3*9*2)*0,11*2,2</t>
  </si>
  <si>
    <t>0,021*0,95</t>
  </si>
  <si>
    <t>SO 3.2 - Materiál dodávaný zadavatelem -  NEOCEŇOVAT!</t>
  </si>
  <si>
    <t>VRN - Vedlejší rozpočtové náklady</t>
  </si>
  <si>
    <t>462518756</t>
  </si>
  <si>
    <t>5963222000</t>
  </si>
  <si>
    <t>Přejezd z polymerového betonu užitý panel přejezdový vnější</t>
  </si>
  <si>
    <t>-1471967204</t>
  </si>
  <si>
    <t>8*1</t>
  </si>
  <si>
    <t>5963137005</t>
  </si>
  <si>
    <t>Pryžový profil kolejnicového žlábku</t>
  </si>
  <si>
    <t>soubor</t>
  </si>
  <si>
    <t>1290656681</t>
  </si>
  <si>
    <t xml:space="preserve">Poznámka k položce:_x000D_
Přejezd P5558 v km 70,092; k přejezdové kci BODAN_x000D_
_x000D_
Pryžové pásy 50/20  ... 18 m  ( INPROVIA a. s. )_x000D_
Distanční vložky DS 10/120 ... 18 m  ( INPROVIA a. s. )_x000D_
Pryžový profil PIU300 mm  ... 4 ks  ( INPROVIA a. s. )_x000D_
Pryžový profil PIU600 mm  ... 28 ks  ( INPROVIA a. s. )_x000D_
Pryžový profil PIO-F600 mm  ... 30 ks  ( INPROVIA a. s. )_x000D_
Pryžový profil PA-300 mm  ... 4 ks  ( INPROVIA a. s. )_x000D_
Pryžový profil PA-600 mm  ... 28 ks  ( INPROVIA a. s. )_x000D_
Dvojitý nastavitelný držák ... 4 ks ( INPROVIA a.s. )_x000D_
Šrouby ... 4 ks ( INPROVIA a.s. )_x000D_
Podložky U ... 4 ks  ( INPROVIA a.s. )_x000D_
_x000D_
Vč. dodání do žst. Rybník_x000D_
_x000D_
Dodá zadavatel SŽ, s. o., OŘ Plzeň!  N E O C E Ň O V A T !_x000D_
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</si>
  <si>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</si>
  <si>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</si>
  <si>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</si>
  <si>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</si>
  <si>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</si>
  <si>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1927227910</t>
  </si>
  <si>
    <t>SO 4 - Výměna podkladnic S4 pl. v km 72,950 do 74,450, SVK v km 74,075 do 74,450 Ppás</t>
  </si>
  <si>
    <t>SO 4.1 - Železniční svršek</t>
  </si>
  <si>
    <t>TÚ Rybník - Omlenice</t>
  </si>
  <si>
    <t>2564*4</t>
  </si>
  <si>
    <t>2564*8</t>
  </si>
  <si>
    <t>2564*2</t>
  </si>
  <si>
    <t>1,60*1</t>
  </si>
  <si>
    <t>5906015120</t>
  </si>
  <si>
    <t>Výměna pražce malou těžící mechanizací v KL otevřeném i zapuštěném pražec betonový příčný vystrojený</t>
  </si>
  <si>
    <t>-1921363317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</si>
  <si>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</si>
  <si>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 xml:space="preserve">Poznámka k položce:_x000D_
SB8 / SB8 – utrhané vrtule </t>
  </si>
  <si>
    <t>5*1</t>
  </si>
  <si>
    <t>209082665</t>
  </si>
  <si>
    <t xml:space="preserve">Poznámka k položce:_x000D_
délky 75m – 5ks horní pravý pás, současně s výměnou podkladnic S4 ploché – kolejnice 49 E1 </t>
  </si>
  <si>
    <t>5*75</t>
  </si>
  <si>
    <t>385090820</t>
  </si>
  <si>
    <t xml:space="preserve">Poznámka k položce:_x000D_
pro SVK – 6 řezů dl.75m, pro UT – 2 řezy, staré – 10 řezů </t>
  </si>
  <si>
    <t>6+2+10</t>
  </si>
  <si>
    <t>1,6*1</t>
  </si>
  <si>
    <t>-460453380</t>
  </si>
  <si>
    <t>974759647</t>
  </si>
  <si>
    <t>1279799168</t>
  </si>
  <si>
    <t>-115445694</t>
  </si>
  <si>
    <t xml:space="preserve">Poznámka k položce:_x000D_
úprava UT pravý pás </t>
  </si>
  <si>
    <t>25+375+25</t>
  </si>
  <si>
    <t>-14872828</t>
  </si>
  <si>
    <t>5913060010</t>
  </si>
  <si>
    <t>Demontáž dílů betonové přejezdové konstrukce vnějšího panelu</t>
  </si>
  <si>
    <t>-662780454</t>
  </si>
  <si>
    <t>Demontáž dílů betonové přejezdové konstrukce vnějšího panelu. Poznámka: 1. V cenách jsou započteny náklady na demontáž konstrukce a naložení na dopravní prostředek.</t>
  </si>
  <si>
    <t>Poznámka k položce:_x000D_
P5559 km 73,617</t>
  </si>
  <si>
    <t>2+2</t>
  </si>
  <si>
    <t>5913060020</t>
  </si>
  <si>
    <t>Demontáž dílů betonové přejezdové konstrukce vnitřního panelu</t>
  </si>
  <si>
    <t>-1745903049</t>
  </si>
  <si>
    <t>Demontáž dílů betonové přejezdové konstrukce vnitřního panelu.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</si>
  <si>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</si>
  <si>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</si>
  <si>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-771028439</t>
  </si>
  <si>
    <t>Montáž dílů betonové přejezdové konstrukce v koleji vnějšího panelu.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</si>
  <si>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</si>
  <si>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</si>
  <si>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139864022</t>
  </si>
  <si>
    <t>Montáž dílů betonové přejezdové konstrukce v koleji vnitřního panelu. Poznámka: 1. V cenách jsou započteny náklady na montáž dílů. 2. V cenách nejsou obsaženy náklady na dodávku materiálu.</t>
  </si>
  <si>
    <t>Poznámka k položce:_x000D_
sloupy EU č.64 – 91; PřL0; S0; 2 x zábradlí; osvětlení č.1-4; L0; 1 x most</t>
  </si>
  <si>
    <t>38*1</t>
  </si>
  <si>
    <t>-893333324</t>
  </si>
  <si>
    <t xml:space="preserve">Poznámka k položce:_x000D_
km 73,600L;  73,640L;  73,870P;  73,995P </t>
  </si>
  <si>
    <t>-1703000691</t>
  </si>
  <si>
    <t>-59517281</t>
  </si>
  <si>
    <t>18,521*1</t>
  </si>
  <si>
    <t>-127243792</t>
  </si>
  <si>
    <t>18,521</t>
  </si>
  <si>
    <t>25,281*1</t>
  </si>
  <si>
    <t>34</t>
  </si>
  <si>
    <t>9902100100</t>
  </si>
  <si>
    <t>Doprava dodávek zhotovitele, dodávek objednatele nebo výzisku mechanizací přes 3,5 t sypanin  do 10 km</t>
  </si>
  <si>
    <t>472901568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</si>
  <si>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</si>
  <si>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UŽITÝ DM ze žkm stavby do žst Rybník</t>
  </si>
  <si>
    <t>25,281*0,95</t>
  </si>
  <si>
    <t>35</t>
  </si>
  <si>
    <t>1828272932</t>
  </si>
  <si>
    <t>Poznámka k položce:_x000D_
UŽITÉ kolejnice ze žkm stavby do žst. Rybník</t>
  </si>
  <si>
    <t>18,521*0,95</t>
  </si>
  <si>
    <t>1,9*1</t>
  </si>
  <si>
    <t>9902200200</t>
  </si>
  <si>
    <t>Doprava dodávek zhotovitele, dodávek objednatele nebo výzisku mechanizací přes 3,5 t objemnějšího kusového materiálu do 20 km</t>
  </si>
  <si>
    <t>1030694220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</si>
  <si>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</si>
  <si>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bet. pražce na skládku</t>
  </si>
  <si>
    <t>1,283*1</t>
  </si>
  <si>
    <t>(0,923+0,462+((20512*0,03)/1000))*0,95</t>
  </si>
  <si>
    <t>9909000500</t>
  </si>
  <si>
    <t>Poplatek uložení odpadu betonových prefabrikátů</t>
  </si>
  <si>
    <t>-613393981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</si>
  <si>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</si>
  <si>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SB8</t>
  </si>
  <si>
    <t>((5*270)/1000)*0,95</t>
  </si>
  <si>
    <t>SO 4.2 - Materiál dodávaný zadavatelem -  NEOCEŇOVAT!</t>
  </si>
  <si>
    <t>5128*1</t>
  </si>
  <si>
    <t>5956213065</t>
  </si>
  <si>
    <t>Pražec betonový příčný vystrojený  užitý tv. SB 8 P</t>
  </si>
  <si>
    <t>130860603</t>
  </si>
  <si>
    <t>Poznámka k položce:_x000D_
Dodá zadavatel SŽ, s. o., OŘ Plzeň!  N E O C E Ň O V A T !</t>
  </si>
  <si>
    <t>1918418104</t>
  </si>
  <si>
    <t>SO 5 - SVK v km 81,620 do 82,070 Lpás</t>
  </si>
  <si>
    <t>SO 5.1 - Železniční svršek</t>
  </si>
  <si>
    <t>TÚ Omlenice - Kaplice</t>
  </si>
  <si>
    <t>5958158025</t>
  </si>
  <si>
    <t>Podložka pryžová pod patu kolejnice WS7 149x152x7 (Vossloh)</t>
  </si>
  <si>
    <t>-1954777252</t>
  </si>
  <si>
    <t>Poznámka k položce:_x000D_
755ks oblouk + 100ks TO ČV</t>
  </si>
  <si>
    <t>855*1</t>
  </si>
  <si>
    <t>0,50*1</t>
  </si>
  <si>
    <t>5907025490</t>
  </si>
  <si>
    <t>Výměna kolejnicových pásů současně s výměnou pryžové podložky tv. S49 rozdělení "d"</t>
  </si>
  <si>
    <t>569030158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</si>
  <si>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</si>
  <si>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75*6</t>
  </si>
  <si>
    <t xml:space="preserve">Poznámka k položce:_x000D_
pro SVK – 7 řezů, pro UT – 3 řezy, staré – 14 řezů </t>
  </si>
  <si>
    <t>7+3+14</t>
  </si>
  <si>
    <t>0,5*1</t>
  </si>
  <si>
    <t>2+3</t>
  </si>
  <si>
    <t>25+450+450+25</t>
  </si>
  <si>
    <t xml:space="preserve">Poznámka k položce:_x000D_
sloupy EU – č. 26,27,28,29,30,31,32,33,34,_x000D_
35,36,37,38 a 39_x000D_
</t>
  </si>
  <si>
    <t>14*1</t>
  </si>
  <si>
    <t xml:space="preserve">Poznámka k položce:_x000D_
km 81,810 – P pás </t>
  </si>
  <si>
    <t>9902200400</t>
  </si>
  <si>
    <t>Doprava dodávek zhotovitele, dodávek objednatele nebo výzisku mechanizací přes 3,5 t objemnějšího kusového materiálu do 40 km</t>
  </si>
  <si>
    <t>1249557657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</si>
  <si>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</si>
  <si>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22,226</t>
  </si>
  <si>
    <t>-697269326</t>
  </si>
  <si>
    <t>0,128*1</t>
  </si>
  <si>
    <t>Poznámka k položce:_x000D_
UŽITÉ kolejnice ze žkm stavby do žst. Omlenice</t>
  </si>
  <si>
    <t>22,226*0,95</t>
  </si>
  <si>
    <t>0,122*1</t>
  </si>
  <si>
    <t>Poznámka k položce:_x000D_
pryžové podložky</t>
  </si>
  <si>
    <t>0,128*0,95</t>
  </si>
  <si>
    <t>SO 5.2 - Materiál dodávaný zadavatelem -  NEOCEŇOVAT!</t>
  </si>
  <si>
    <t>SO 6 - SVK v km 82,890 do 83,340 Lpás</t>
  </si>
  <si>
    <t>SO 6.1 - Železniční svršek</t>
  </si>
  <si>
    <t xml:space="preserve">Poznámka k položce:_x000D_
sloupy EU – č. 56,57,58,59,60,61,62,63,64,_x000D_
65,66,67,68 a 69_x000D_
_x000D_
</t>
  </si>
  <si>
    <t xml:space="preserve">Poznámka k položce:_x000D_
sloupy EU – č. 56,57,58,59,60,61,62,63,64,_x000D_
65,66,67,68 a 69_x000D_
</t>
  </si>
  <si>
    <t>1787593816</t>
  </si>
  <si>
    <t>22,226*1</t>
  </si>
  <si>
    <t>1289939841</t>
  </si>
  <si>
    <t>SO 6.2 - Materiál dodávaný zadavatelem -  NEOCEŇOVAT!</t>
  </si>
  <si>
    <t>SO 7 - Výměna podkladnic S4 pl. v km 92,480 - 93,400 + SVK v km 93,025 - 93,400</t>
  </si>
  <si>
    <t>SO 7.1 - Železniční svršek</t>
  </si>
  <si>
    <t>TÚ Kaplice - Velešín</t>
  </si>
  <si>
    <t>898*4</t>
  </si>
  <si>
    <t>1508*8</t>
  </si>
  <si>
    <t>1508*2</t>
  </si>
  <si>
    <t>Poznámka k položce:_x000D_
3 vozy</t>
  </si>
  <si>
    <t>3*36*1,5</t>
  </si>
  <si>
    <t>3*36</t>
  </si>
  <si>
    <t>0,95*1</t>
  </si>
  <si>
    <t>-1456862859</t>
  </si>
  <si>
    <t>6+3+18</t>
  </si>
  <si>
    <t>898*2</t>
  </si>
  <si>
    <t>-2033423762</t>
  </si>
  <si>
    <t>610*2</t>
  </si>
  <si>
    <t>5907025040</t>
  </si>
  <si>
    <t>Výměna kolejnicových pásů stávající upevnění tv. S49 rozdělení "d"</t>
  </si>
  <si>
    <t>1107788777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</si>
  <si>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</si>
  <si>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688*1</t>
  </si>
  <si>
    <t>1864676375</t>
  </si>
  <si>
    <t>375+25+313+25</t>
  </si>
  <si>
    <t>1132272227</t>
  </si>
  <si>
    <t>-490792036</t>
  </si>
  <si>
    <t>984556806</t>
  </si>
  <si>
    <t>1898248443</t>
  </si>
  <si>
    <t>12,160*1</t>
  </si>
  <si>
    <t>2132941069</t>
  </si>
  <si>
    <t>Poznámka k položce:_x000D_
přeprava nových kolejnic z nákladiště Nemanice do žkm stavby</t>
  </si>
  <si>
    <t>24,715*1</t>
  </si>
  <si>
    <t>-1410504470</t>
  </si>
  <si>
    <t>24,715</t>
  </si>
  <si>
    <t>275927670</t>
  </si>
  <si>
    <t>24,715*0,95</t>
  </si>
  <si>
    <t>1468818713</t>
  </si>
  <si>
    <t>Poznámka k položce:_x000D_
UŽITÝ DM ze žkm stavby do Omlenic</t>
  </si>
  <si>
    <t>12,160*0,95</t>
  </si>
  <si>
    <t>1,117*1</t>
  </si>
  <si>
    <t>(0,543+0,271+((1508*8*0,03)/1000))*0,95</t>
  </si>
  <si>
    <t>SO 7.2 - Materiál dodávaný zadavatelem -  NEOCEŇOVAT!</t>
  </si>
  <si>
    <t>Poznámka k položce:_x000D_
Vč. dopravy_x000D_
_x000D_
Dodá zadavatel SŽ, s. o., OŘ Plzeň!  N E O C E Ň O V A T !</t>
  </si>
  <si>
    <t>(898+610)*2</t>
  </si>
  <si>
    <t>5957201010</t>
  </si>
  <si>
    <t>Kolejnice užité tv. S49</t>
  </si>
  <si>
    <t>1064499685</t>
  </si>
  <si>
    <t>313*1</t>
  </si>
  <si>
    <t>SO 8 - TSO přejezdu v km 0,202 P6107 – Rybník</t>
  </si>
  <si>
    <t>SO 8.1 - Železniční svršek</t>
  </si>
  <si>
    <t>2014533888</t>
  </si>
  <si>
    <t>50*2</t>
  </si>
  <si>
    <t>1348121195</t>
  </si>
  <si>
    <t>200*1</t>
  </si>
  <si>
    <t>-2064619479</t>
  </si>
  <si>
    <t>50*1</t>
  </si>
  <si>
    <t>305696436</t>
  </si>
  <si>
    <t>1964894354</t>
  </si>
  <si>
    <t>93,50*0,06*2,2</t>
  </si>
  <si>
    <t>-1574739284</t>
  </si>
  <si>
    <t>93,5*0,05*2,2</t>
  </si>
  <si>
    <t>-1077140851</t>
  </si>
  <si>
    <t>12*1</t>
  </si>
  <si>
    <t>1501908749</t>
  </si>
  <si>
    <t>5905035120</t>
  </si>
  <si>
    <t>Výměna KL malou těžící mechanizací včetně lavičky lože zapuštěné</t>
  </si>
  <si>
    <t>893437665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</si>
  <si>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</si>
  <si>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-1176919468</t>
  </si>
  <si>
    <t>-1360513964</t>
  </si>
  <si>
    <t>0,100*1</t>
  </si>
  <si>
    <t>5906030010</t>
  </si>
  <si>
    <t>Ojedinělá výměna pražce současně s výměnou nebo čištěním KL pražec dřevěný příčný nevystrojený</t>
  </si>
  <si>
    <t>167530749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</si>
  <si>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</si>
  <si>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25*1</t>
  </si>
  <si>
    <t>5906080015</t>
  </si>
  <si>
    <t>Vystrojení pražce dřevěného s podkladnicovým upevněním čtyři vrtule</t>
  </si>
  <si>
    <t>-677479633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</si>
  <si>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</si>
  <si>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5906105010</t>
  </si>
  <si>
    <t>Demontáž pražce dřevěný</t>
  </si>
  <si>
    <t>-1342484946</t>
  </si>
  <si>
    <t>Demontáž pražce dřevěný. Poznámka: 1. V cenách jsou započteny náklady na manipulaci, demontáž, odstrojení do součástí a uložení pražců.</t>
  </si>
  <si>
    <t>-611450107</t>
  </si>
  <si>
    <t>25*2*2</t>
  </si>
  <si>
    <t>-1563955776</t>
  </si>
  <si>
    <t>3*2</t>
  </si>
  <si>
    <t>-421725473</t>
  </si>
  <si>
    <t>-1948034159</t>
  </si>
  <si>
    <t>-1780704316</t>
  </si>
  <si>
    <t>58973375</t>
  </si>
  <si>
    <t>1928109660</t>
  </si>
  <si>
    <t>996419802</t>
  </si>
  <si>
    <t>153856036</t>
  </si>
  <si>
    <t>1485080240</t>
  </si>
  <si>
    <t>10,80*1</t>
  </si>
  <si>
    <t>-1260657984</t>
  </si>
  <si>
    <t>-1035485555</t>
  </si>
  <si>
    <t>2*11</t>
  </si>
  <si>
    <t>-247475311</t>
  </si>
  <si>
    <t>(11*5)+(11*3,5)</t>
  </si>
  <si>
    <t>1914797832</t>
  </si>
  <si>
    <t>2122112985</t>
  </si>
  <si>
    <t>1927510157</t>
  </si>
  <si>
    <t>52869573</t>
  </si>
  <si>
    <t>1471458749</t>
  </si>
  <si>
    <t>67182025</t>
  </si>
  <si>
    <t>Poznámka k položce:_x000D_
Plasty + asfalt na skládku</t>
  </si>
  <si>
    <t>0,012+(93,5*0,11*2,2)</t>
  </si>
  <si>
    <t>2053618358</t>
  </si>
  <si>
    <t>9902100500</t>
  </si>
  <si>
    <t>Doprava dodávek zhotovitele, dodávek objednatele nebo výzisku mechanizací přes 3,5 t sypanin  do 60 km</t>
  </si>
  <si>
    <t>-1856621478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</si>
  <si>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</si>
  <si>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starého kolejového lože na skládku + odvoz starých dřevěných pražců</t>
  </si>
  <si>
    <t>(1*36*1,7)+(25*0,085)</t>
  </si>
  <si>
    <t>17257698</t>
  </si>
  <si>
    <t>1,35</t>
  </si>
  <si>
    <t>-1424604889</t>
  </si>
  <si>
    <t>4,94*1</t>
  </si>
  <si>
    <t>-874211084</t>
  </si>
  <si>
    <t>-1562971937</t>
  </si>
  <si>
    <t>(4,94*1)+1,35</t>
  </si>
  <si>
    <t>-1431246657</t>
  </si>
  <si>
    <t>(1*36*1,7)+1,35</t>
  </si>
  <si>
    <t>-878008770</t>
  </si>
  <si>
    <t>93,50*0,11*2,2</t>
  </si>
  <si>
    <t>9909000300</t>
  </si>
  <si>
    <t>Poplatek za likvidaci dřevěných kolejnicových podpor</t>
  </si>
  <si>
    <t>-2033049238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</si>
  <si>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</si>
  <si>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25*0,085</t>
  </si>
  <si>
    <t>1704382674</t>
  </si>
  <si>
    <t>0,012*1</t>
  </si>
  <si>
    <t>SO 8.2 - Materiál dodávany zadavatelem - NEOCEŇOVAT!!!</t>
  </si>
  <si>
    <t>-1479351037</t>
  </si>
  <si>
    <t>307725557</t>
  </si>
  <si>
    <t>-1573854493</t>
  </si>
  <si>
    <t xml:space="preserve">Poznámka k položce:_x000D_
Přejezd P6107 v km 0,202; k přejezdové kci BODAN_x000D_
_x000D_
Pryžové pásy 50/20  ... 22 m  ( INPROVIA a. s. )_x000D_
Distanční vložky DS 10/120 ... 22 m  ( INPROVIA a. s. )_x000D_
Pryžový profil PIU300 mm  ... 4 ks  ( INPROVIA a. s. )_x000D_
Pryžový profil PIU600 mm  ... 34 ks  ( INPROVIA a. s. )_x000D_
Pryžový profil PIO-F600 mm  ... 36 ks  ( INPROVIA a. s. )_x000D_
Platové klíny vnitřní IP-Keil 3-6 mm ... 11 ks (INPROVIA a. s. )_x000D_
Klínová výplň vnější profil... 14 ks (INPROVIA a. s. )_x000D_
Pryžový profil PA-300 mm  ... 4 ks  ( INPROVIA a. s. )_x000D_
Pryžový profil PA-600 mm  ... 16 ks  ( INPROVIA a. s. )_x000D_
Jednoduchý nastavitelný držák ... 8 ks ( INPROVIA a.s. )_x000D_
Šrouby ... 8 ks ( INPROVIA a.s. )_x000D_
Podložky U ... 8 ks  ( INPROVIA a.s. )_x000D_
Náběhový klín... 2 ks (INPROVIA a. s. )_x000D_
_x000D_
Vč. dodání do žst. Rybník_x000D_
_x000D_
Dodá zadavatel SŽ, s. o., OŘ Plzeň!  N E O C E Ň O V A T !_x000D_
</t>
  </si>
  <si>
    <t>5958246005</t>
  </si>
  <si>
    <t>Vrtule užitá R2 (160)</t>
  </si>
  <si>
    <t>70587810</t>
  </si>
  <si>
    <t>25*8</t>
  </si>
  <si>
    <t>5958264000</t>
  </si>
  <si>
    <t>Podkladnice žebrová užitá tv. S4</t>
  </si>
  <si>
    <t>488296107</t>
  </si>
  <si>
    <t>5956101005</t>
  </si>
  <si>
    <t>Pražec dřevěný příčný nevystrojený dub 2600x260x150 mm</t>
  </si>
  <si>
    <t>-764175530</t>
  </si>
  <si>
    <t>-1945227826</t>
  </si>
  <si>
    <t>VON - Vedlejší a ostatní náklady</t>
  </si>
  <si>
    <t>TÚ Horní Dvořiště - Včelná</t>
  </si>
  <si>
    <t>022121001</t>
  </si>
  <si>
    <t>Geodetické práce Diagnostika technické infrastruktury Vytýčení trasy inženýrských sítí</t>
  </si>
  <si>
    <t>1984763401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</si>
  <si>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</si>
  <si>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</si>
  <si>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022101001</t>
  </si>
  <si>
    <t>Geodetické práce Geodetické práce před opravou</t>
  </si>
  <si>
    <t>1024</t>
  </si>
  <si>
    <t>41670198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</si>
  <si>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</si>
  <si>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</si>
  <si>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247843125</t>
  </si>
  <si>
    <t>022101011</t>
  </si>
  <si>
    <t>Geodetické práce Geodetické práce v průběhu opravy</t>
  </si>
  <si>
    <t>-754202215</t>
  </si>
  <si>
    <t>029101001</t>
  </si>
  <si>
    <t>Ostatní náklady Náklady na informační cedule, desky, publikační náklady, aj.</t>
  </si>
  <si>
    <t>-578962488</t>
  </si>
  <si>
    <t>033131001</t>
  </si>
  <si>
    <t>Provozní vlivy Organizační zajištění prací při zřizování a udržování BK kolejí a výhybek</t>
  </si>
  <si>
    <t>-937422005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</si>
  <si>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</si>
  <si>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022101021</t>
  </si>
  <si>
    <t>Geodetické práce Geodetické práce po ukončení opravy</t>
  </si>
  <si>
    <t>1302218994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</si>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</sst>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3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1"/>
  <sheetViews>
    <sheetView showGridLines="0" tabSelected="1" workbookViewId="0">
      <selection activeCell="AO23" sqref="AO2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1"/>
      <c r="AQ5" s="21"/>
      <c r="AR5" s="19"/>
      <c r="BE5" s="3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1"/>
      <c r="AQ6" s="21"/>
      <c r="AR6" s="19"/>
      <c r="BE6" s="3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41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30" t="s">
        <v>32</v>
      </c>
      <c r="AO8" s="21"/>
      <c r="AP8" s="21"/>
      <c r="AQ8" s="21"/>
      <c r="AR8" s="19"/>
      <c r="BE8" s="3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1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1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341"/>
      <c r="BS13" s="16" t="s">
        <v>6</v>
      </c>
    </row>
    <row r="14" spans="1:74" ht="12.75">
      <c r="B14" s="20"/>
      <c r="C14" s="21"/>
      <c r="D14" s="21"/>
      <c r="E14" s="346" t="s">
        <v>32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3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1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34</v>
      </c>
      <c r="AO17" s="21"/>
      <c r="AP17" s="21"/>
      <c r="AQ17" s="21"/>
      <c r="AR17" s="19"/>
      <c r="BE17" s="341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1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34</v>
      </c>
      <c r="AO20" s="21"/>
      <c r="AP20" s="21"/>
      <c r="AQ20" s="21"/>
      <c r="AR20" s="19"/>
      <c r="BE20" s="341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1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1"/>
    </row>
    <row r="23" spans="1:71" s="1" customFormat="1" ht="72" customHeight="1">
      <c r="B23" s="20"/>
      <c r="C23" s="21"/>
      <c r="D23" s="21"/>
      <c r="E23" s="348" t="s">
        <v>40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1"/>
      <c r="AP23" s="21"/>
      <c r="AQ23" s="21"/>
      <c r="AR23" s="19"/>
      <c r="BE23" s="3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1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9">
        <f>ROUND(AG54,2)</f>
        <v>0</v>
      </c>
      <c r="AL26" s="350"/>
      <c r="AM26" s="350"/>
      <c r="AN26" s="350"/>
      <c r="AO26" s="350"/>
      <c r="AP26" s="35"/>
      <c r="AQ26" s="35"/>
      <c r="AR26" s="38"/>
      <c r="BE26" s="3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1" t="s">
        <v>42</v>
      </c>
      <c r="M28" s="351"/>
      <c r="N28" s="351"/>
      <c r="O28" s="351"/>
      <c r="P28" s="351"/>
      <c r="Q28" s="35"/>
      <c r="R28" s="35"/>
      <c r="S28" s="35"/>
      <c r="T28" s="35"/>
      <c r="U28" s="35"/>
      <c r="V28" s="35"/>
      <c r="W28" s="351" t="s">
        <v>43</v>
      </c>
      <c r="X28" s="351"/>
      <c r="Y28" s="351"/>
      <c r="Z28" s="351"/>
      <c r="AA28" s="351"/>
      <c r="AB28" s="351"/>
      <c r="AC28" s="351"/>
      <c r="AD28" s="351"/>
      <c r="AE28" s="351"/>
      <c r="AF28" s="35"/>
      <c r="AG28" s="35"/>
      <c r="AH28" s="35"/>
      <c r="AI28" s="35"/>
      <c r="AJ28" s="35"/>
      <c r="AK28" s="351" t="s">
        <v>44</v>
      </c>
      <c r="AL28" s="351"/>
      <c r="AM28" s="351"/>
      <c r="AN28" s="351"/>
      <c r="AO28" s="351"/>
      <c r="AP28" s="35"/>
      <c r="AQ28" s="35"/>
      <c r="AR28" s="38"/>
      <c r="BE28" s="341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354">
        <v>0.21</v>
      </c>
      <c r="M29" s="353"/>
      <c r="N29" s="353"/>
      <c r="O29" s="353"/>
      <c r="P29" s="353"/>
      <c r="Q29" s="40"/>
      <c r="R29" s="40"/>
      <c r="S29" s="40"/>
      <c r="T29" s="40"/>
      <c r="U29" s="40"/>
      <c r="V29" s="40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0"/>
      <c r="AG29" s="40"/>
      <c r="AH29" s="40"/>
      <c r="AI29" s="40"/>
      <c r="AJ29" s="40"/>
      <c r="AK29" s="352">
        <f>ROUND(AV54, 2)</f>
        <v>0</v>
      </c>
      <c r="AL29" s="353"/>
      <c r="AM29" s="353"/>
      <c r="AN29" s="353"/>
      <c r="AO29" s="353"/>
      <c r="AP29" s="40"/>
      <c r="AQ29" s="40"/>
      <c r="AR29" s="41"/>
      <c r="BE29" s="342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354">
        <v>0.15</v>
      </c>
      <c r="M30" s="353"/>
      <c r="N30" s="353"/>
      <c r="O30" s="353"/>
      <c r="P30" s="353"/>
      <c r="Q30" s="40"/>
      <c r="R30" s="40"/>
      <c r="S30" s="40"/>
      <c r="T30" s="40"/>
      <c r="U30" s="40"/>
      <c r="V30" s="40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0"/>
      <c r="AG30" s="40"/>
      <c r="AH30" s="40"/>
      <c r="AI30" s="40"/>
      <c r="AJ30" s="40"/>
      <c r="AK30" s="352">
        <f>ROUND(AW54, 2)</f>
        <v>0</v>
      </c>
      <c r="AL30" s="353"/>
      <c r="AM30" s="353"/>
      <c r="AN30" s="353"/>
      <c r="AO30" s="353"/>
      <c r="AP30" s="40"/>
      <c r="AQ30" s="40"/>
      <c r="AR30" s="41"/>
      <c r="BE30" s="342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354">
        <v>0.21</v>
      </c>
      <c r="M31" s="353"/>
      <c r="N31" s="353"/>
      <c r="O31" s="353"/>
      <c r="P31" s="353"/>
      <c r="Q31" s="40"/>
      <c r="R31" s="40"/>
      <c r="S31" s="40"/>
      <c r="T31" s="40"/>
      <c r="U31" s="40"/>
      <c r="V31" s="40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0"/>
      <c r="AG31" s="40"/>
      <c r="AH31" s="40"/>
      <c r="AI31" s="40"/>
      <c r="AJ31" s="40"/>
      <c r="AK31" s="352">
        <v>0</v>
      </c>
      <c r="AL31" s="353"/>
      <c r="AM31" s="353"/>
      <c r="AN31" s="353"/>
      <c r="AO31" s="353"/>
      <c r="AP31" s="40"/>
      <c r="AQ31" s="40"/>
      <c r="AR31" s="41"/>
      <c r="BE31" s="342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354">
        <v>0.15</v>
      </c>
      <c r="M32" s="353"/>
      <c r="N32" s="353"/>
      <c r="O32" s="353"/>
      <c r="P32" s="353"/>
      <c r="Q32" s="40"/>
      <c r="R32" s="40"/>
      <c r="S32" s="40"/>
      <c r="T32" s="40"/>
      <c r="U32" s="40"/>
      <c r="V32" s="40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0"/>
      <c r="AG32" s="40"/>
      <c r="AH32" s="40"/>
      <c r="AI32" s="40"/>
      <c r="AJ32" s="40"/>
      <c r="AK32" s="352">
        <v>0</v>
      </c>
      <c r="AL32" s="353"/>
      <c r="AM32" s="353"/>
      <c r="AN32" s="353"/>
      <c r="AO32" s="353"/>
      <c r="AP32" s="40"/>
      <c r="AQ32" s="40"/>
      <c r="AR32" s="41"/>
      <c r="BE32" s="342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354">
        <v>0</v>
      </c>
      <c r="M33" s="353"/>
      <c r="N33" s="353"/>
      <c r="O33" s="353"/>
      <c r="P33" s="353"/>
      <c r="Q33" s="40"/>
      <c r="R33" s="40"/>
      <c r="S33" s="40"/>
      <c r="T33" s="40"/>
      <c r="U33" s="40"/>
      <c r="V33" s="40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0"/>
      <c r="AG33" s="40"/>
      <c r="AH33" s="40"/>
      <c r="AI33" s="40"/>
      <c r="AJ33" s="40"/>
      <c r="AK33" s="352">
        <v>0</v>
      </c>
      <c r="AL33" s="353"/>
      <c r="AM33" s="353"/>
      <c r="AN33" s="353"/>
      <c r="AO33" s="35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358" t="s">
        <v>53</v>
      </c>
      <c r="Y35" s="356"/>
      <c r="Z35" s="356"/>
      <c r="AA35" s="356"/>
      <c r="AB35" s="356"/>
      <c r="AC35" s="44"/>
      <c r="AD35" s="44"/>
      <c r="AE35" s="44"/>
      <c r="AF35" s="44"/>
      <c r="AG35" s="44"/>
      <c r="AH35" s="44"/>
      <c r="AI35" s="44"/>
      <c r="AJ35" s="44"/>
      <c r="AK35" s="355">
        <f>SUM(AK26:AK33)</f>
        <v>0</v>
      </c>
      <c r="AL35" s="356"/>
      <c r="AM35" s="356"/>
      <c r="AN35" s="356"/>
      <c r="AO35" s="35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65420120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3" t="str">
        <f>K6</f>
        <v>Oprava trati v úseku Horní Dvořiště - Včelná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trať 196 dle JŘ, TÚ Horní Dvořiště - Včelná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328" t="str">
        <f>IF(AN8= "","",AN8)</f>
        <v>Vyplň údaj</v>
      </c>
      <c r="AN47" s="32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Správa železnic, státní organizace, OŘ Plzeň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29" t="str">
        <f>IF(E17="","",E17)</f>
        <v xml:space="preserve"> </v>
      </c>
      <c r="AN49" s="330"/>
      <c r="AO49" s="330"/>
      <c r="AP49" s="330"/>
      <c r="AQ49" s="35"/>
      <c r="AR49" s="38"/>
      <c r="AS49" s="331" t="s">
        <v>55</v>
      </c>
      <c r="AT49" s="33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37</v>
      </c>
      <c r="AJ50" s="35"/>
      <c r="AK50" s="35"/>
      <c r="AL50" s="35"/>
      <c r="AM50" s="329" t="str">
        <f>IF(E20="","",E20)</f>
        <v>Libor Brabenec</v>
      </c>
      <c r="AN50" s="330"/>
      <c r="AO50" s="330"/>
      <c r="AP50" s="330"/>
      <c r="AQ50" s="35"/>
      <c r="AR50" s="38"/>
      <c r="AS50" s="333"/>
      <c r="AT50" s="33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5"/>
      <c r="AT51" s="33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7" t="s">
        <v>56</v>
      </c>
      <c r="D52" s="326"/>
      <c r="E52" s="326"/>
      <c r="F52" s="326"/>
      <c r="G52" s="326"/>
      <c r="H52" s="65"/>
      <c r="I52" s="325" t="s">
        <v>57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37" t="s">
        <v>58</v>
      </c>
      <c r="AH52" s="326"/>
      <c r="AI52" s="326"/>
      <c r="AJ52" s="326"/>
      <c r="AK52" s="326"/>
      <c r="AL52" s="326"/>
      <c r="AM52" s="326"/>
      <c r="AN52" s="325" t="s">
        <v>59</v>
      </c>
      <c r="AO52" s="326"/>
      <c r="AP52" s="326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8">
        <f>ROUND(AG55+AG58+AG61+AG64+AG67+AG70+AG73+AG76+AG79,2)</f>
        <v>0</v>
      </c>
      <c r="AH54" s="338"/>
      <c r="AI54" s="338"/>
      <c r="AJ54" s="338"/>
      <c r="AK54" s="338"/>
      <c r="AL54" s="338"/>
      <c r="AM54" s="338"/>
      <c r="AN54" s="339">
        <f t="shared" ref="AN54:AN79" si="0">SUM(AG54,AT54)</f>
        <v>0</v>
      </c>
      <c r="AO54" s="339"/>
      <c r="AP54" s="339"/>
      <c r="AQ54" s="77" t="s">
        <v>34</v>
      </c>
      <c r="AR54" s="78"/>
      <c r="AS54" s="79">
        <f>ROUND(AS55+AS58+AS61+AS64+AS67+AS70+AS73+AS76+AS79,2)</f>
        <v>0</v>
      </c>
      <c r="AT54" s="80">
        <f t="shared" ref="AT54:AT79" si="1">ROUND(SUM(AV54:AW54),2)</f>
        <v>0</v>
      </c>
      <c r="AU54" s="81">
        <f>ROUND(AU55+AU58+AU61+AU64+AU67+AU70+AU73+AU76+AU79,5)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ROUND(AZ55+AZ58+AZ61+AZ64+AZ67+AZ70+AZ73+AZ76+AZ79,2)</f>
        <v>0</v>
      </c>
      <c r="BA54" s="80">
        <f>ROUND(BA55+BA58+BA61+BA64+BA67+BA70+BA73+BA76+BA79,2)</f>
        <v>0</v>
      </c>
      <c r="BB54" s="80">
        <f>ROUND(BB55+BB58+BB61+BB64+BB67+BB70+BB73+BB76+BB79,2)</f>
        <v>0</v>
      </c>
      <c r="BC54" s="80">
        <f>ROUND(BC55+BC58+BC61+BC64+BC67+BC70+BC73+BC76+BC79,2)</f>
        <v>0</v>
      </c>
      <c r="BD54" s="82">
        <f>ROUND(BD55+BD58+BD61+BD64+BD67+BD70+BD73+BD76+BD79,2)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37.5" customHeight="1">
      <c r="B55" s="85"/>
      <c r="C55" s="86"/>
      <c r="D55" s="316" t="s">
        <v>79</v>
      </c>
      <c r="E55" s="316"/>
      <c r="F55" s="316"/>
      <c r="G55" s="316"/>
      <c r="H55" s="316"/>
      <c r="I55" s="87"/>
      <c r="J55" s="316" t="s">
        <v>80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20">
        <f>ROUND(SUM(AG56:AG57),2)</f>
        <v>0</v>
      </c>
      <c r="AH55" s="319"/>
      <c r="AI55" s="319"/>
      <c r="AJ55" s="319"/>
      <c r="AK55" s="319"/>
      <c r="AL55" s="319"/>
      <c r="AM55" s="319"/>
      <c r="AN55" s="318">
        <f t="shared" si="0"/>
        <v>0</v>
      </c>
      <c r="AO55" s="319"/>
      <c r="AP55" s="319"/>
      <c r="AQ55" s="88" t="s">
        <v>81</v>
      </c>
      <c r="AR55" s="89"/>
      <c r="AS55" s="90">
        <f>ROUND(SUM(AS56:AS57),2)</f>
        <v>0</v>
      </c>
      <c r="AT55" s="91">
        <f t="shared" si="1"/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74</v>
      </c>
      <c r="BT55" s="94" t="s">
        <v>82</v>
      </c>
      <c r="BU55" s="94" t="s">
        <v>76</v>
      </c>
      <c r="BV55" s="94" t="s">
        <v>77</v>
      </c>
      <c r="BW55" s="94" t="s">
        <v>83</v>
      </c>
      <c r="BX55" s="94" t="s">
        <v>5</v>
      </c>
      <c r="CL55" s="94" t="s">
        <v>19</v>
      </c>
      <c r="CM55" s="94" t="s">
        <v>84</v>
      </c>
    </row>
    <row r="56" spans="1:91" s="4" customFormat="1" ht="16.5" customHeight="1">
      <c r="A56" s="95" t="s">
        <v>85</v>
      </c>
      <c r="B56" s="50"/>
      <c r="C56" s="96"/>
      <c r="D56" s="96"/>
      <c r="E56" s="317" t="s">
        <v>86</v>
      </c>
      <c r="F56" s="317"/>
      <c r="G56" s="317"/>
      <c r="H56" s="317"/>
      <c r="I56" s="317"/>
      <c r="J56" s="96"/>
      <c r="K56" s="317" t="s">
        <v>87</v>
      </c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21">
        <f>'SO 1.1 - Železniční svršek'!J32</f>
        <v>0</v>
      </c>
      <c r="AH56" s="322"/>
      <c r="AI56" s="322"/>
      <c r="AJ56" s="322"/>
      <c r="AK56" s="322"/>
      <c r="AL56" s="322"/>
      <c r="AM56" s="322"/>
      <c r="AN56" s="321">
        <f t="shared" si="0"/>
        <v>0</v>
      </c>
      <c r="AO56" s="322"/>
      <c r="AP56" s="322"/>
      <c r="AQ56" s="97" t="s">
        <v>88</v>
      </c>
      <c r="AR56" s="52"/>
      <c r="AS56" s="98">
        <v>0</v>
      </c>
      <c r="AT56" s="99">
        <f t="shared" si="1"/>
        <v>0</v>
      </c>
      <c r="AU56" s="100">
        <f>'SO 1.1 - Železniční svršek'!P88</f>
        <v>0</v>
      </c>
      <c r="AV56" s="99">
        <f>'SO 1.1 - Železniční svršek'!J35</f>
        <v>0</v>
      </c>
      <c r="AW56" s="99">
        <f>'SO 1.1 - Železniční svršek'!J36</f>
        <v>0</v>
      </c>
      <c r="AX56" s="99">
        <f>'SO 1.1 - Železniční svršek'!J37</f>
        <v>0</v>
      </c>
      <c r="AY56" s="99">
        <f>'SO 1.1 - Železniční svršek'!J38</f>
        <v>0</v>
      </c>
      <c r="AZ56" s="99">
        <f>'SO 1.1 - Železniční svršek'!F35</f>
        <v>0</v>
      </c>
      <c r="BA56" s="99">
        <f>'SO 1.1 - Železniční svršek'!F36</f>
        <v>0</v>
      </c>
      <c r="BB56" s="99">
        <f>'SO 1.1 - Železniční svršek'!F37</f>
        <v>0</v>
      </c>
      <c r="BC56" s="99">
        <f>'SO 1.1 - Železniční svršek'!F38</f>
        <v>0</v>
      </c>
      <c r="BD56" s="101">
        <f>'SO 1.1 - Železniční svršek'!F39</f>
        <v>0</v>
      </c>
      <c r="BT56" s="102" t="s">
        <v>84</v>
      </c>
      <c r="BV56" s="102" t="s">
        <v>77</v>
      </c>
      <c r="BW56" s="102" t="s">
        <v>89</v>
      </c>
      <c r="BX56" s="102" t="s">
        <v>83</v>
      </c>
      <c r="CL56" s="102" t="s">
        <v>19</v>
      </c>
    </row>
    <row r="57" spans="1:91" s="4" customFormat="1" ht="23.25" customHeight="1">
      <c r="A57" s="95" t="s">
        <v>85</v>
      </c>
      <c r="B57" s="50"/>
      <c r="C57" s="96"/>
      <c r="D57" s="96"/>
      <c r="E57" s="317" t="s">
        <v>90</v>
      </c>
      <c r="F57" s="317"/>
      <c r="G57" s="317"/>
      <c r="H57" s="317"/>
      <c r="I57" s="317"/>
      <c r="J57" s="96"/>
      <c r="K57" s="317" t="s">
        <v>91</v>
      </c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21">
        <f>'SO 1.2 - Materiál dodávan...'!J32</f>
        <v>0</v>
      </c>
      <c r="AH57" s="322"/>
      <c r="AI57" s="322"/>
      <c r="AJ57" s="322"/>
      <c r="AK57" s="322"/>
      <c r="AL57" s="322"/>
      <c r="AM57" s="322"/>
      <c r="AN57" s="321">
        <f t="shared" si="0"/>
        <v>0</v>
      </c>
      <c r="AO57" s="322"/>
      <c r="AP57" s="322"/>
      <c r="AQ57" s="97" t="s">
        <v>88</v>
      </c>
      <c r="AR57" s="52"/>
      <c r="AS57" s="98">
        <v>0</v>
      </c>
      <c r="AT57" s="99">
        <f t="shared" si="1"/>
        <v>0</v>
      </c>
      <c r="AU57" s="100">
        <f>'SO 1.2 - Materiál dodávan...'!P85</f>
        <v>0</v>
      </c>
      <c r="AV57" s="99">
        <f>'SO 1.2 - Materiál dodávan...'!J35</f>
        <v>0</v>
      </c>
      <c r="AW57" s="99">
        <f>'SO 1.2 - Materiál dodávan...'!J36</f>
        <v>0</v>
      </c>
      <c r="AX57" s="99">
        <f>'SO 1.2 - Materiál dodávan...'!J37</f>
        <v>0</v>
      </c>
      <c r="AY57" s="99">
        <f>'SO 1.2 - Materiál dodávan...'!J38</f>
        <v>0</v>
      </c>
      <c r="AZ57" s="99">
        <f>'SO 1.2 - Materiál dodávan...'!F35</f>
        <v>0</v>
      </c>
      <c r="BA57" s="99">
        <f>'SO 1.2 - Materiál dodávan...'!F36</f>
        <v>0</v>
      </c>
      <c r="BB57" s="99">
        <f>'SO 1.2 - Materiál dodávan...'!F37</f>
        <v>0</v>
      </c>
      <c r="BC57" s="99">
        <f>'SO 1.2 - Materiál dodávan...'!F38</f>
        <v>0</v>
      </c>
      <c r="BD57" s="101">
        <f>'SO 1.2 - Materiál dodávan...'!F39</f>
        <v>0</v>
      </c>
      <c r="BT57" s="102" t="s">
        <v>84</v>
      </c>
      <c r="BV57" s="102" t="s">
        <v>77</v>
      </c>
      <c r="BW57" s="102" t="s">
        <v>92</v>
      </c>
      <c r="BX57" s="102" t="s">
        <v>83</v>
      </c>
      <c r="CL57" s="102" t="s">
        <v>19</v>
      </c>
    </row>
    <row r="58" spans="1:91" s="7" customFormat="1" ht="24.75" customHeight="1">
      <c r="B58" s="85"/>
      <c r="C58" s="86"/>
      <c r="D58" s="316" t="s">
        <v>93</v>
      </c>
      <c r="E58" s="316"/>
      <c r="F58" s="316"/>
      <c r="G58" s="316"/>
      <c r="H58" s="316"/>
      <c r="I58" s="87"/>
      <c r="J58" s="316" t="s">
        <v>94</v>
      </c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20">
        <f>ROUND(SUM(AG59:AG60),2)</f>
        <v>0</v>
      </c>
      <c r="AH58" s="319"/>
      <c r="AI58" s="319"/>
      <c r="AJ58" s="319"/>
      <c r="AK58" s="319"/>
      <c r="AL58" s="319"/>
      <c r="AM58" s="319"/>
      <c r="AN58" s="318">
        <f t="shared" si="0"/>
        <v>0</v>
      </c>
      <c r="AO58" s="319"/>
      <c r="AP58" s="319"/>
      <c r="AQ58" s="88" t="s">
        <v>81</v>
      </c>
      <c r="AR58" s="89"/>
      <c r="AS58" s="90">
        <f>ROUND(SUM(AS59:AS60),2)</f>
        <v>0</v>
      </c>
      <c r="AT58" s="91">
        <f t="shared" si="1"/>
        <v>0</v>
      </c>
      <c r="AU58" s="92">
        <f>ROUND(SUM(AU59:AU60),5)</f>
        <v>0</v>
      </c>
      <c r="AV58" s="91">
        <f>ROUND(AZ58*L29,2)</f>
        <v>0</v>
      </c>
      <c r="AW58" s="91">
        <f>ROUND(BA58*L30,2)</f>
        <v>0</v>
      </c>
      <c r="AX58" s="91">
        <f>ROUND(BB58*L29,2)</f>
        <v>0</v>
      </c>
      <c r="AY58" s="91">
        <f>ROUND(BC58*L30,2)</f>
        <v>0</v>
      </c>
      <c r="AZ58" s="91">
        <f>ROUND(SUM(AZ59:AZ60),2)</f>
        <v>0</v>
      </c>
      <c r="BA58" s="91">
        <f>ROUND(SUM(BA59:BA60),2)</f>
        <v>0</v>
      </c>
      <c r="BB58" s="91">
        <f>ROUND(SUM(BB59:BB60),2)</f>
        <v>0</v>
      </c>
      <c r="BC58" s="91">
        <f>ROUND(SUM(BC59:BC60),2)</f>
        <v>0</v>
      </c>
      <c r="BD58" s="93">
        <f>ROUND(SUM(BD59:BD60),2)</f>
        <v>0</v>
      </c>
      <c r="BS58" s="94" t="s">
        <v>74</v>
      </c>
      <c r="BT58" s="94" t="s">
        <v>82</v>
      </c>
      <c r="BU58" s="94" t="s">
        <v>76</v>
      </c>
      <c r="BV58" s="94" t="s">
        <v>77</v>
      </c>
      <c r="BW58" s="94" t="s">
        <v>95</v>
      </c>
      <c r="BX58" s="94" t="s">
        <v>5</v>
      </c>
      <c r="CL58" s="94" t="s">
        <v>19</v>
      </c>
      <c r="CM58" s="94" t="s">
        <v>84</v>
      </c>
    </row>
    <row r="59" spans="1:91" s="4" customFormat="1" ht="16.5" customHeight="1">
      <c r="A59" s="95" t="s">
        <v>85</v>
      </c>
      <c r="B59" s="50"/>
      <c r="C59" s="96"/>
      <c r="D59" s="96"/>
      <c r="E59" s="317" t="s">
        <v>96</v>
      </c>
      <c r="F59" s="317"/>
      <c r="G59" s="317"/>
      <c r="H59" s="317"/>
      <c r="I59" s="317"/>
      <c r="J59" s="96"/>
      <c r="K59" s="317" t="s">
        <v>87</v>
      </c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321">
        <f>'SO 2.1 - Železniční svršek'!J32</f>
        <v>0</v>
      </c>
      <c r="AH59" s="322"/>
      <c r="AI59" s="322"/>
      <c r="AJ59" s="322"/>
      <c r="AK59" s="322"/>
      <c r="AL59" s="322"/>
      <c r="AM59" s="322"/>
      <c r="AN59" s="321">
        <f t="shared" si="0"/>
        <v>0</v>
      </c>
      <c r="AO59" s="322"/>
      <c r="AP59" s="322"/>
      <c r="AQ59" s="97" t="s">
        <v>88</v>
      </c>
      <c r="AR59" s="52"/>
      <c r="AS59" s="98">
        <v>0</v>
      </c>
      <c r="AT59" s="99">
        <f t="shared" si="1"/>
        <v>0</v>
      </c>
      <c r="AU59" s="100">
        <f>'SO 2.1 - Železniční svršek'!P88</f>
        <v>0</v>
      </c>
      <c r="AV59" s="99">
        <f>'SO 2.1 - Železniční svršek'!J35</f>
        <v>0</v>
      </c>
      <c r="AW59" s="99">
        <f>'SO 2.1 - Železniční svršek'!J36</f>
        <v>0</v>
      </c>
      <c r="AX59" s="99">
        <f>'SO 2.1 - Železniční svršek'!J37</f>
        <v>0</v>
      </c>
      <c r="AY59" s="99">
        <f>'SO 2.1 - Železniční svršek'!J38</f>
        <v>0</v>
      </c>
      <c r="AZ59" s="99">
        <f>'SO 2.1 - Železniční svršek'!F35</f>
        <v>0</v>
      </c>
      <c r="BA59" s="99">
        <f>'SO 2.1 - Železniční svršek'!F36</f>
        <v>0</v>
      </c>
      <c r="BB59" s="99">
        <f>'SO 2.1 - Železniční svršek'!F37</f>
        <v>0</v>
      </c>
      <c r="BC59" s="99">
        <f>'SO 2.1 - Železniční svršek'!F38</f>
        <v>0</v>
      </c>
      <c r="BD59" s="101">
        <f>'SO 2.1 - Železniční svršek'!F39</f>
        <v>0</v>
      </c>
      <c r="BT59" s="102" t="s">
        <v>84</v>
      </c>
      <c r="BV59" s="102" t="s">
        <v>77</v>
      </c>
      <c r="BW59" s="102" t="s">
        <v>97</v>
      </c>
      <c r="BX59" s="102" t="s">
        <v>95</v>
      </c>
      <c r="CL59" s="102" t="s">
        <v>19</v>
      </c>
    </row>
    <row r="60" spans="1:91" s="4" customFormat="1" ht="23.25" customHeight="1">
      <c r="A60" s="95" t="s">
        <v>85</v>
      </c>
      <c r="B60" s="50"/>
      <c r="C60" s="96"/>
      <c r="D60" s="96"/>
      <c r="E60" s="317" t="s">
        <v>98</v>
      </c>
      <c r="F60" s="317"/>
      <c r="G60" s="317"/>
      <c r="H60" s="317"/>
      <c r="I60" s="317"/>
      <c r="J60" s="96"/>
      <c r="K60" s="317" t="s">
        <v>91</v>
      </c>
      <c r="L60" s="317"/>
      <c r="M60" s="317"/>
      <c r="N60" s="317"/>
      <c r="O60" s="317"/>
      <c r="P60" s="317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  <c r="AD60" s="317"/>
      <c r="AE60" s="317"/>
      <c r="AF60" s="317"/>
      <c r="AG60" s="321">
        <f>'SO 2.2 - Materiál dodávan...'!J32</f>
        <v>0</v>
      </c>
      <c r="AH60" s="322"/>
      <c r="AI60" s="322"/>
      <c r="AJ60" s="322"/>
      <c r="AK60" s="322"/>
      <c r="AL60" s="322"/>
      <c r="AM60" s="322"/>
      <c r="AN60" s="321">
        <f t="shared" si="0"/>
        <v>0</v>
      </c>
      <c r="AO60" s="322"/>
      <c r="AP60" s="322"/>
      <c r="AQ60" s="97" t="s">
        <v>88</v>
      </c>
      <c r="AR60" s="52"/>
      <c r="AS60" s="98">
        <v>0</v>
      </c>
      <c r="AT60" s="99">
        <f t="shared" si="1"/>
        <v>0</v>
      </c>
      <c r="AU60" s="100">
        <f>'SO 2.2 - Materiál dodávan...'!P85</f>
        <v>0</v>
      </c>
      <c r="AV60" s="99">
        <f>'SO 2.2 - Materiál dodávan...'!J35</f>
        <v>0</v>
      </c>
      <c r="AW60" s="99">
        <f>'SO 2.2 - Materiál dodávan...'!J36</f>
        <v>0</v>
      </c>
      <c r="AX60" s="99">
        <f>'SO 2.2 - Materiál dodávan...'!J37</f>
        <v>0</v>
      </c>
      <c r="AY60" s="99">
        <f>'SO 2.2 - Materiál dodávan...'!J38</f>
        <v>0</v>
      </c>
      <c r="AZ60" s="99">
        <f>'SO 2.2 - Materiál dodávan...'!F35</f>
        <v>0</v>
      </c>
      <c r="BA60" s="99">
        <f>'SO 2.2 - Materiál dodávan...'!F36</f>
        <v>0</v>
      </c>
      <c r="BB60" s="99">
        <f>'SO 2.2 - Materiál dodávan...'!F37</f>
        <v>0</v>
      </c>
      <c r="BC60" s="99">
        <f>'SO 2.2 - Materiál dodávan...'!F38</f>
        <v>0</v>
      </c>
      <c r="BD60" s="101">
        <f>'SO 2.2 - Materiál dodávan...'!F39</f>
        <v>0</v>
      </c>
      <c r="BT60" s="102" t="s">
        <v>84</v>
      </c>
      <c r="BV60" s="102" t="s">
        <v>77</v>
      </c>
      <c r="BW60" s="102" t="s">
        <v>99</v>
      </c>
      <c r="BX60" s="102" t="s">
        <v>95</v>
      </c>
      <c r="CL60" s="102" t="s">
        <v>19</v>
      </c>
    </row>
    <row r="61" spans="1:91" s="7" customFormat="1" ht="24.75" customHeight="1">
      <c r="B61" s="85"/>
      <c r="C61" s="86"/>
      <c r="D61" s="316" t="s">
        <v>100</v>
      </c>
      <c r="E61" s="316"/>
      <c r="F61" s="316"/>
      <c r="G61" s="316"/>
      <c r="H61" s="316"/>
      <c r="I61" s="87"/>
      <c r="J61" s="316" t="s">
        <v>101</v>
      </c>
      <c r="K61" s="316"/>
      <c r="L61" s="316"/>
      <c r="M61" s="316"/>
      <c r="N61" s="316"/>
      <c r="O61" s="316"/>
      <c r="P61" s="316"/>
      <c r="Q61" s="316"/>
      <c r="R61" s="316"/>
      <c r="S61" s="316"/>
      <c r="T61" s="316"/>
      <c r="U61" s="316"/>
      <c r="V61" s="316"/>
      <c r="W61" s="316"/>
      <c r="X61" s="316"/>
      <c r="Y61" s="316"/>
      <c r="Z61" s="316"/>
      <c r="AA61" s="316"/>
      <c r="AB61" s="316"/>
      <c r="AC61" s="316"/>
      <c r="AD61" s="316"/>
      <c r="AE61" s="316"/>
      <c r="AF61" s="316"/>
      <c r="AG61" s="320">
        <f>ROUND(SUM(AG62:AG63),2)</f>
        <v>0</v>
      </c>
      <c r="AH61" s="319"/>
      <c r="AI61" s="319"/>
      <c r="AJ61" s="319"/>
      <c r="AK61" s="319"/>
      <c r="AL61" s="319"/>
      <c r="AM61" s="319"/>
      <c r="AN61" s="318">
        <f t="shared" si="0"/>
        <v>0</v>
      </c>
      <c r="AO61" s="319"/>
      <c r="AP61" s="319"/>
      <c r="AQ61" s="88" t="s">
        <v>81</v>
      </c>
      <c r="AR61" s="89"/>
      <c r="AS61" s="90">
        <f>ROUND(SUM(AS62:AS63),2)</f>
        <v>0</v>
      </c>
      <c r="AT61" s="91">
        <f t="shared" si="1"/>
        <v>0</v>
      </c>
      <c r="AU61" s="92">
        <f>ROUND(SUM(AU62:AU63),5)</f>
        <v>0</v>
      </c>
      <c r="AV61" s="91">
        <f>ROUND(AZ61*L29,2)</f>
        <v>0</v>
      </c>
      <c r="AW61" s="91">
        <f>ROUND(BA61*L30,2)</f>
        <v>0</v>
      </c>
      <c r="AX61" s="91">
        <f>ROUND(BB61*L29,2)</f>
        <v>0</v>
      </c>
      <c r="AY61" s="91">
        <f>ROUND(BC61*L30,2)</f>
        <v>0</v>
      </c>
      <c r="AZ61" s="91">
        <f>ROUND(SUM(AZ62:AZ63),2)</f>
        <v>0</v>
      </c>
      <c r="BA61" s="91">
        <f>ROUND(SUM(BA62:BA63),2)</f>
        <v>0</v>
      </c>
      <c r="BB61" s="91">
        <f>ROUND(SUM(BB62:BB63),2)</f>
        <v>0</v>
      </c>
      <c r="BC61" s="91">
        <f>ROUND(SUM(BC62:BC63),2)</f>
        <v>0</v>
      </c>
      <c r="BD61" s="93">
        <f>ROUND(SUM(BD62:BD63),2)</f>
        <v>0</v>
      </c>
      <c r="BS61" s="94" t="s">
        <v>74</v>
      </c>
      <c r="BT61" s="94" t="s">
        <v>82</v>
      </c>
      <c r="BU61" s="94" t="s">
        <v>76</v>
      </c>
      <c r="BV61" s="94" t="s">
        <v>77</v>
      </c>
      <c r="BW61" s="94" t="s">
        <v>102</v>
      </c>
      <c r="BX61" s="94" t="s">
        <v>5</v>
      </c>
      <c r="CL61" s="94" t="s">
        <v>19</v>
      </c>
      <c r="CM61" s="94" t="s">
        <v>84</v>
      </c>
    </row>
    <row r="62" spans="1:91" s="4" customFormat="1" ht="16.5" customHeight="1">
      <c r="A62" s="95" t="s">
        <v>85</v>
      </c>
      <c r="B62" s="50"/>
      <c r="C62" s="96"/>
      <c r="D62" s="96"/>
      <c r="E62" s="317" t="s">
        <v>103</v>
      </c>
      <c r="F62" s="317"/>
      <c r="G62" s="317"/>
      <c r="H62" s="317"/>
      <c r="I62" s="317"/>
      <c r="J62" s="96"/>
      <c r="K62" s="317" t="s">
        <v>87</v>
      </c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321">
        <f>'SO 3.1 - Železniční svršek'!J32</f>
        <v>0</v>
      </c>
      <c r="AH62" s="322"/>
      <c r="AI62" s="322"/>
      <c r="AJ62" s="322"/>
      <c r="AK62" s="322"/>
      <c r="AL62" s="322"/>
      <c r="AM62" s="322"/>
      <c r="AN62" s="321">
        <f t="shared" si="0"/>
        <v>0</v>
      </c>
      <c r="AO62" s="322"/>
      <c r="AP62" s="322"/>
      <c r="AQ62" s="97" t="s">
        <v>88</v>
      </c>
      <c r="AR62" s="52"/>
      <c r="AS62" s="98">
        <v>0</v>
      </c>
      <c r="AT62" s="99">
        <f t="shared" si="1"/>
        <v>0</v>
      </c>
      <c r="AU62" s="100">
        <f>'SO 3.1 - Železniční svršek'!P88</f>
        <v>0</v>
      </c>
      <c r="AV62" s="99">
        <f>'SO 3.1 - Železniční svršek'!J35</f>
        <v>0</v>
      </c>
      <c r="AW62" s="99">
        <f>'SO 3.1 - Železniční svršek'!J36</f>
        <v>0</v>
      </c>
      <c r="AX62" s="99">
        <f>'SO 3.1 - Železniční svršek'!J37</f>
        <v>0</v>
      </c>
      <c r="AY62" s="99">
        <f>'SO 3.1 - Železniční svršek'!J38</f>
        <v>0</v>
      </c>
      <c r="AZ62" s="99">
        <f>'SO 3.1 - Železniční svršek'!F35</f>
        <v>0</v>
      </c>
      <c r="BA62" s="99">
        <f>'SO 3.1 - Železniční svršek'!F36</f>
        <v>0</v>
      </c>
      <c r="BB62" s="99">
        <f>'SO 3.1 - Železniční svršek'!F37</f>
        <v>0</v>
      </c>
      <c r="BC62" s="99">
        <f>'SO 3.1 - Železniční svršek'!F38</f>
        <v>0</v>
      </c>
      <c r="BD62" s="101">
        <f>'SO 3.1 - Železniční svršek'!F39</f>
        <v>0</v>
      </c>
      <c r="BT62" s="102" t="s">
        <v>84</v>
      </c>
      <c r="BV62" s="102" t="s">
        <v>77</v>
      </c>
      <c r="BW62" s="102" t="s">
        <v>104</v>
      </c>
      <c r="BX62" s="102" t="s">
        <v>102</v>
      </c>
      <c r="CL62" s="102" t="s">
        <v>19</v>
      </c>
    </row>
    <row r="63" spans="1:91" s="4" customFormat="1" ht="23.25" customHeight="1">
      <c r="A63" s="95" t="s">
        <v>85</v>
      </c>
      <c r="B63" s="50"/>
      <c r="C63" s="96"/>
      <c r="D63" s="96"/>
      <c r="E63" s="317" t="s">
        <v>105</v>
      </c>
      <c r="F63" s="317"/>
      <c r="G63" s="317"/>
      <c r="H63" s="317"/>
      <c r="I63" s="317"/>
      <c r="J63" s="96"/>
      <c r="K63" s="317" t="s">
        <v>91</v>
      </c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317"/>
      <c r="AA63" s="317"/>
      <c r="AB63" s="317"/>
      <c r="AC63" s="317"/>
      <c r="AD63" s="317"/>
      <c r="AE63" s="317"/>
      <c r="AF63" s="317"/>
      <c r="AG63" s="321">
        <f>'SO 3.2 - Materiál dodávan...'!J32</f>
        <v>0</v>
      </c>
      <c r="AH63" s="322"/>
      <c r="AI63" s="322"/>
      <c r="AJ63" s="322"/>
      <c r="AK63" s="322"/>
      <c r="AL63" s="322"/>
      <c r="AM63" s="322"/>
      <c r="AN63" s="321">
        <f t="shared" si="0"/>
        <v>0</v>
      </c>
      <c r="AO63" s="322"/>
      <c r="AP63" s="322"/>
      <c r="AQ63" s="97" t="s">
        <v>88</v>
      </c>
      <c r="AR63" s="52"/>
      <c r="AS63" s="98">
        <v>0</v>
      </c>
      <c r="AT63" s="99">
        <f t="shared" si="1"/>
        <v>0</v>
      </c>
      <c r="AU63" s="100">
        <f>'SO 3.2 - Materiál dodávan...'!P86</f>
        <v>0</v>
      </c>
      <c r="AV63" s="99">
        <f>'SO 3.2 - Materiál dodávan...'!J35</f>
        <v>0</v>
      </c>
      <c r="AW63" s="99">
        <f>'SO 3.2 - Materiál dodávan...'!J36</f>
        <v>0</v>
      </c>
      <c r="AX63" s="99">
        <f>'SO 3.2 - Materiál dodávan...'!J37</f>
        <v>0</v>
      </c>
      <c r="AY63" s="99">
        <f>'SO 3.2 - Materiál dodávan...'!J38</f>
        <v>0</v>
      </c>
      <c r="AZ63" s="99">
        <f>'SO 3.2 - Materiál dodávan...'!F35</f>
        <v>0</v>
      </c>
      <c r="BA63" s="99">
        <f>'SO 3.2 - Materiál dodávan...'!F36</f>
        <v>0</v>
      </c>
      <c r="BB63" s="99">
        <f>'SO 3.2 - Materiál dodávan...'!F37</f>
        <v>0</v>
      </c>
      <c r="BC63" s="99">
        <f>'SO 3.2 - Materiál dodávan...'!F38</f>
        <v>0</v>
      </c>
      <c r="BD63" s="101">
        <f>'SO 3.2 - Materiál dodávan...'!F39</f>
        <v>0</v>
      </c>
      <c r="BT63" s="102" t="s">
        <v>84</v>
      </c>
      <c r="BV63" s="102" t="s">
        <v>77</v>
      </c>
      <c r="BW63" s="102" t="s">
        <v>106</v>
      </c>
      <c r="BX63" s="102" t="s">
        <v>102</v>
      </c>
      <c r="CL63" s="102" t="s">
        <v>19</v>
      </c>
    </row>
    <row r="64" spans="1:91" s="7" customFormat="1" ht="37.5" customHeight="1">
      <c r="B64" s="85"/>
      <c r="C64" s="86"/>
      <c r="D64" s="316" t="s">
        <v>107</v>
      </c>
      <c r="E64" s="316"/>
      <c r="F64" s="316"/>
      <c r="G64" s="316"/>
      <c r="H64" s="316"/>
      <c r="I64" s="87"/>
      <c r="J64" s="316" t="s">
        <v>108</v>
      </c>
      <c r="K64" s="316"/>
      <c r="L64" s="316"/>
      <c r="M64" s="316"/>
      <c r="N64" s="316"/>
      <c r="O64" s="316"/>
      <c r="P64" s="316"/>
      <c r="Q64" s="316"/>
      <c r="R64" s="316"/>
      <c r="S64" s="316"/>
      <c r="T64" s="316"/>
      <c r="U64" s="316"/>
      <c r="V64" s="316"/>
      <c r="W64" s="316"/>
      <c r="X64" s="316"/>
      <c r="Y64" s="316"/>
      <c r="Z64" s="316"/>
      <c r="AA64" s="316"/>
      <c r="AB64" s="316"/>
      <c r="AC64" s="316"/>
      <c r="AD64" s="316"/>
      <c r="AE64" s="316"/>
      <c r="AF64" s="316"/>
      <c r="AG64" s="320">
        <f>ROUND(SUM(AG65:AG66),2)</f>
        <v>0</v>
      </c>
      <c r="AH64" s="319"/>
      <c r="AI64" s="319"/>
      <c r="AJ64" s="319"/>
      <c r="AK64" s="319"/>
      <c r="AL64" s="319"/>
      <c r="AM64" s="319"/>
      <c r="AN64" s="318">
        <f t="shared" si="0"/>
        <v>0</v>
      </c>
      <c r="AO64" s="319"/>
      <c r="AP64" s="319"/>
      <c r="AQ64" s="88" t="s">
        <v>81</v>
      </c>
      <c r="AR64" s="89"/>
      <c r="AS64" s="90">
        <f>ROUND(SUM(AS65:AS66),2)</f>
        <v>0</v>
      </c>
      <c r="AT64" s="91">
        <f t="shared" si="1"/>
        <v>0</v>
      </c>
      <c r="AU64" s="92">
        <f>ROUND(SUM(AU65:AU66),5)</f>
        <v>0</v>
      </c>
      <c r="AV64" s="91">
        <f>ROUND(AZ64*L29,2)</f>
        <v>0</v>
      </c>
      <c r="AW64" s="91">
        <f>ROUND(BA64*L30,2)</f>
        <v>0</v>
      </c>
      <c r="AX64" s="91">
        <f>ROUND(BB64*L29,2)</f>
        <v>0</v>
      </c>
      <c r="AY64" s="91">
        <f>ROUND(BC64*L30,2)</f>
        <v>0</v>
      </c>
      <c r="AZ64" s="91">
        <f>ROUND(SUM(AZ65:AZ66),2)</f>
        <v>0</v>
      </c>
      <c r="BA64" s="91">
        <f>ROUND(SUM(BA65:BA66),2)</f>
        <v>0</v>
      </c>
      <c r="BB64" s="91">
        <f>ROUND(SUM(BB65:BB66),2)</f>
        <v>0</v>
      </c>
      <c r="BC64" s="91">
        <f>ROUND(SUM(BC65:BC66),2)</f>
        <v>0</v>
      </c>
      <c r="BD64" s="93">
        <f>ROUND(SUM(BD65:BD66),2)</f>
        <v>0</v>
      </c>
      <c r="BS64" s="94" t="s">
        <v>74</v>
      </c>
      <c r="BT64" s="94" t="s">
        <v>82</v>
      </c>
      <c r="BU64" s="94" t="s">
        <v>76</v>
      </c>
      <c r="BV64" s="94" t="s">
        <v>77</v>
      </c>
      <c r="BW64" s="94" t="s">
        <v>109</v>
      </c>
      <c r="BX64" s="94" t="s">
        <v>5</v>
      </c>
      <c r="CL64" s="94" t="s">
        <v>19</v>
      </c>
      <c r="CM64" s="94" t="s">
        <v>84</v>
      </c>
    </row>
    <row r="65" spans="1:91" s="4" customFormat="1" ht="16.5" customHeight="1">
      <c r="A65" s="95" t="s">
        <v>85</v>
      </c>
      <c r="B65" s="50"/>
      <c r="C65" s="96"/>
      <c r="D65" s="96"/>
      <c r="E65" s="317" t="s">
        <v>110</v>
      </c>
      <c r="F65" s="317"/>
      <c r="G65" s="317"/>
      <c r="H65" s="317"/>
      <c r="I65" s="317"/>
      <c r="J65" s="96"/>
      <c r="K65" s="317" t="s">
        <v>87</v>
      </c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7"/>
      <c r="X65" s="317"/>
      <c r="Y65" s="317"/>
      <c r="Z65" s="317"/>
      <c r="AA65" s="317"/>
      <c r="AB65" s="317"/>
      <c r="AC65" s="317"/>
      <c r="AD65" s="317"/>
      <c r="AE65" s="317"/>
      <c r="AF65" s="317"/>
      <c r="AG65" s="321">
        <f>'SO 4.1 - Železniční svršek'!J32</f>
        <v>0</v>
      </c>
      <c r="AH65" s="322"/>
      <c r="AI65" s="322"/>
      <c r="AJ65" s="322"/>
      <c r="AK65" s="322"/>
      <c r="AL65" s="322"/>
      <c r="AM65" s="322"/>
      <c r="AN65" s="321">
        <f t="shared" si="0"/>
        <v>0</v>
      </c>
      <c r="AO65" s="322"/>
      <c r="AP65" s="322"/>
      <c r="AQ65" s="97" t="s">
        <v>88</v>
      </c>
      <c r="AR65" s="52"/>
      <c r="AS65" s="98">
        <v>0</v>
      </c>
      <c r="AT65" s="99">
        <f t="shared" si="1"/>
        <v>0</v>
      </c>
      <c r="AU65" s="100">
        <f>'SO 4.1 - Železniční svršek'!P88</f>
        <v>0</v>
      </c>
      <c r="AV65" s="99">
        <f>'SO 4.1 - Železniční svršek'!J35</f>
        <v>0</v>
      </c>
      <c r="AW65" s="99">
        <f>'SO 4.1 - Železniční svršek'!J36</f>
        <v>0</v>
      </c>
      <c r="AX65" s="99">
        <f>'SO 4.1 - Železniční svršek'!J37</f>
        <v>0</v>
      </c>
      <c r="AY65" s="99">
        <f>'SO 4.1 - Železniční svršek'!J38</f>
        <v>0</v>
      </c>
      <c r="AZ65" s="99">
        <f>'SO 4.1 - Železniční svršek'!F35</f>
        <v>0</v>
      </c>
      <c r="BA65" s="99">
        <f>'SO 4.1 - Železniční svršek'!F36</f>
        <v>0</v>
      </c>
      <c r="BB65" s="99">
        <f>'SO 4.1 - Železniční svršek'!F37</f>
        <v>0</v>
      </c>
      <c r="BC65" s="99">
        <f>'SO 4.1 - Železniční svršek'!F38</f>
        <v>0</v>
      </c>
      <c r="BD65" s="101">
        <f>'SO 4.1 - Železniční svršek'!F39</f>
        <v>0</v>
      </c>
      <c r="BT65" s="102" t="s">
        <v>84</v>
      </c>
      <c r="BV65" s="102" t="s">
        <v>77</v>
      </c>
      <c r="BW65" s="102" t="s">
        <v>111</v>
      </c>
      <c r="BX65" s="102" t="s">
        <v>109</v>
      </c>
      <c r="CL65" s="102" t="s">
        <v>19</v>
      </c>
    </row>
    <row r="66" spans="1:91" s="4" customFormat="1" ht="23.25" customHeight="1">
      <c r="A66" s="95" t="s">
        <v>85</v>
      </c>
      <c r="B66" s="50"/>
      <c r="C66" s="96"/>
      <c r="D66" s="96"/>
      <c r="E66" s="317" t="s">
        <v>112</v>
      </c>
      <c r="F66" s="317"/>
      <c r="G66" s="317"/>
      <c r="H66" s="317"/>
      <c r="I66" s="317"/>
      <c r="J66" s="96"/>
      <c r="K66" s="317" t="s">
        <v>91</v>
      </c>
      <c r="L66" s="317"/>
      <c r="M66" s="317"/>
      <c r="N66" s="317"/>
      <c r="O66" s="317"/>
      <c r="P66" s="317"/>
      <c r="Q66" s="317"/>
      <c r="R66" s="317"/>
      <c r="S66" s="317"/>
      <c r="T66" s="317"/>
      <c r="U66" s="317"/>
      <c r="V66" s="317"/>
      <c r="W66" s="317"/>
      <c r="X66" s="317"/>
      <c r="Y66" s="317"/>
      <c r="Z66" s="317"/>
      <c r="AA66" s="317"/>
      <c r="AB66" s="317"/>
      <c r="AC66" s="317"/>
      <c r="AD66" s="317"/>
      <c r="AE66" s="317"/>
      <c r="AF66" s="317"/>
      <c r="AG66" s="321">
        <f>'SO 4.2 - Materiál dodávan...'!J32</f>
        <v>0</v>
      </c>
      <c r="AH66" s="322"/>
      <c r="AI66" s="322"/>
      <c r="AJ66" s="322"/>
      <c r="AK66" s="322"/>
      <c r="AL66" s="322"/>
      <c r="AM66" s="322"/>
      <c r="AN66" s="321">
        <f t="shared" si="0"/>
        <v>0</v>
      </c>
      <c r="AO66" s="322"/>
      <c r="AP66" s="322"/>
      <c r="AQ66" s="97" t="s">
        <v>88</v>
      </c>
      <c r="AR66" s="52"/>
      <c r="AS66" s="98">
        <v>0</v>
      </c>
      <c r="AT66" s="99">
        <f t="shared" si="1"/>
        <v>0</v>
      </c>
      <c r="AU66" s="100">
        <f>'SO 4.2 - Materiál dodávan...'!P85</f>
        <v>0</v>
      </c>
      <c r="AV66" s="99">
        <f>'SO 4.2 - Materiál dodávan...'!J35</f>
        <v>0</v>
      </c>
      <c r="AW66" s="99">
        <f>'SO 4.2 - Materiál dodávan...'!J36</f>
        <v>0</v>
      </c>
      <c r="AX66" s="99">
        <f>'SO 4.2 - Materiál dodávan...'!J37</f>
        <v>0</v>
      </c>
      <c r="AY66" s="99">
        <f>'SO 4.2 - Materiál dodávan...'!J38</f>
        <v>0</v>
      </c>
      <c r="AZ66" s="99">
        <f>'SO 4.2 - Materiál dodávan...'!F35</f>
        <v>0</v>
      </c>
      <c r="BA66" s="99">
        <f>'SO 4.2 - Materiál dodávan...'!F36</f>
        <v>0</v>
      </c>
      <c r="BB66" s="99">
        <f>'SO 4.2 - Materiál dodávan...'!F37</f>
        <v>0</v>
      </c>
      <c r="BC66" s="99">
        <f>'SO 4.2 - Materiál dodávan...'!F38</f>
        <v>0</v>
      </c>
      <c r="BD66" s="101">
        <f>'SO 4.2 - Materiál dodávan...'!F39</f>
        <v>0</v>
      </c>
      <c r="BT66" s="102" t="s">
        <v>84</v>
      </c>
      <c r="BV66" s="102" t="s">
        <v>77</v>
      </c>
      <c r="BW66" s="102" t="s">
        <v>113</v>
      </c>
      <c r="BX66" s="102" t="s">
        <v>109</v>
      </c>
      <c r="CL66" s="102" t="s">
        <v>19</v>
      </c>
    </row>
    <row r="67" spans="1:91" s="7" customFormat="1" ht="16.5" customHeight="1">
      <c r="B67" s="85"/>
      <c r="C67" s="86"/>
      <c r="D67" s="316" t="s">
        <v>114</v>
      </c>
      <c r="E67" s="316"/>
      <c r="F67" s="316"/>
      <c r="G67" s="316"/>
      <c r="H67" s="316"/>
      <c r="I67" s="87"/>
      <c r="J67" s="316" t="s">
        <v>115</v>
      </c>
      <c r="K67" s="316"/>
      <c r="L67" s="316"/>
      <c r="M67" s="316"/>
      <c r="N67" s="316"/>
      <c r="O67" s="316"/>
      <c r="P67" s="316"/>
      <c r="Q67" s="316"/>
      <c r="R67" s="316"/>
      <c r="S67" s="316"/>
      <c r="T67" s="316"/>
      <c r="U67" s="316"/>
      <c r="V67" s="316"/>
      <c r="W67" s="316"/>
      <c r="X67" s="316"/>
      <c r="Y67" s="316"/>
      <c r="Z67" s="316"/>
      <c r="AA67" s="316"/>
      <c r="AB67" s="316"/>
      <c r="AC67" s="316"/>
      <c r="AD67" s="316"/>
      <c r="AE67" s="316"/>
      <c r="AF67" s="316"/>
      <c r="AG67" s="320">
        <f>ROUND(SUM(AG68:AG69),2)</f>
        <v>0</v>
      </c>
      <c r="AH67" s="319"/>
      <c r="AI67" s="319"/>
      <c r="AJ67" s="319"/>
      <c r="AK67" s="319"/>
      <c r="AL67" s="319"/>
      <c r="AM67" s="319"/>
      <c r="AN67" s="318">
        <f t="shared" si="0"/>
        <v>0</v>
      </c>
      <c r="AO67" s="319"/>
      <c r="AP67" s="319"/>
      <c r="AQ67" s="88" t="s">
        <v>81</v>
      </c>
      <c r="AR67" s="89"/>
      <c r="AS67" s="90">
        <f>ROUND(SUM(AS68:AS69),2)</f>
        <v>0</v>
      </c>
      <c r="AT67" s="91">
        <f t="shared" si="1"/>
        <v>0</v>
      </c>
      <c r="AU67" s="92">
        <f>ROUND(SUM(AU68:AU69),5)</f>
        <v>0</v>
      </c>
      <c r="AV67" s="91">
        <f>ROUND(AZ67*L29,2)</f>
        <v>0</v>
      </c>
      <c r="AW67" s="91">
        <f>ROUND(BA67*L30,2)</f>
        <v>0</v>
      </c>
      <c r="AX67" s="91">
        <f>ROUND(BB67*L29,2)</f>
        <v>0</v>
      </c>
      <c r="AY67" s="91">
        <f>ROUND(BC67*L30,2)</f>
        <v>0</v>
      </c>
      <c r="AZ67" s="91">
        <f>ROUND(SUM(AZ68:AZ69),2)</f>
        <v>0</v>
      </c>
      <c r="BA67" s="91">
        <f>ROUND(SUM(BA68:BA69),2)</f>
        <v>0</v>
      </c>
      <c r="BB67" s="91">
        <f>ROUND(SUM(BB68:BB69),2)</f>
        <v>0</v>
      </c>
      <c r="BC67" s="91">
        <f>ROUND(SUM(BC68:BC69),2)</f>
        <v>0</v>
      </c>
      <c r="BD67" s="93">
        <f>ROUND(SUM(BD68:BD69),2)</f>
        <v>0</v>
      </c>
      <c r="BS67" s="94" t="s">
        <v>74</v>
      </c>
      <c r="BT67" s="94" t="s">
        <v>82</v>
      </c>
      <c r="BU67" s="94" t="s">
        <v>76</v>
      </c>
      <c r="BV67" s="94" t="s">
        <v>77</v>
      </c>
      <c r="BW67" s="94" t="s">
        <v>116</v>
      </c>
      <c r="BX67" s="94" t="s">
        <v>5</v>
      </c>
      <c r="CL67" s="94" t="s">
        <v>19</v>
      </c>
      <c r="CM67" s="94" t="s">
        <v>84</v>
      </c>
    </row>
    <row r="68" spans="1:91" s="4" customFormat="1" ht="16.5" customHeight="1">
      <c r="A68" s="95" t="s">
        <v>85</v>
      </c>
      <c r="B68" s="50"/>
      <c r="C68" s="96"/>
      <c r="D68" s="96"/>
      <c r="E68" s="317" t="s">
        <v>117</v>
      </c>
      <c r="F68" s="317"/>
      <c r="G68" s="317"/>
      <c r="H68" s="317"/>
      <c r="I68" s="317"/>
      <c r="J68" s="96"/>
      <c r="K68" s="317" t="s">
        <v>87</v>
      </c>
      <c r="L68" s="317"/>
      <c r="M68" s="317"/>
      <c r="N68" s="317"/>
      <c r="O68" s="317"/>
      <c r="P68" s="317"/>
      <c r="Q68" s="317"/>
      <c r="R68" s="317"/>
      <c r="S68" s="317"/>
      <c r="T68" s="317"/>
      <c r="U68" s="317"/>
      <c r="V68" s="317"/>
      <c r="W68" s="317"/>
      <c r="X68" s="317"/>
      <c r="Y68" s="317"/>
      <c r="Z68" s="317"/>
      <c r="AA68" s="317"/>
      <c r="AB68" s="317"/>
      <c r="AC68" s="317"/>
      <c r="AD68" s="317"/>
      <c r="AE68" s="317"/>
      <c r="AF68" s="317"/>
      <c r="AG68" s="321">
        <f>'SO 5.1 - Železniční svršek'!J32</f>
        <v>0</v>
      </c>
      <c r="AH68" s="322"/>
      <c r="AI68" s="322"/>
      <c r="AJ68" s="322"/>
      <c r="AK68" s="322"/>
      <c r="AL68" s="322"/>
      <c r="AM68" s="322"/>
      <c r="AN68" s="321">
        <f t="shared" si="0"/>
        <v>0</v>
      </c>
      <c r="AO68" s="322"/>
      <c r="AP68" s="322"/>
      <c r="AQ68" s="97" t="s">
        <v>88</v>
      </c>
      <c r="AR68" s="52"/>
      <c r="AS68" s="98">
        <v>0</v>
      </c>
      <c r="AT68" s="99">
        <f t="shared" si="1"/>
        <v>0</v>
      </c>
      <c r="AU68" s="100">
        <f>'SO 5.1 - Železniční svršek'!P88</f>
        <v>0</v>
      </c>
      <c r="AV68" s="99">
        <f>'SO 5.1 - Železniční svršek'!J35</f>
        <v>0</v>
      </c>
      <c r="AW68" s="99">
        <f>'SO 5.1 - Železniční svršek'!J36</f>
        <v>0</v>
      </c>
      <c r="AX68" s="99">
        <f>'SO 5.1 - Železniční svršek'!J37</f>
        <v>0</v>
      </c>
      <c r="AY68" s="99">
        <f>'SO 5.1 - Železniční svršek'!J38</f>
        <v>0</v>
      </c>
      <c r="AZ68" s="99">
        <f>'SO 5.1 - Železniční svršek'!F35</f>
        <v>0</v>
      </c>
      <c r="BA68" s="99">
        <f>'SO 5.1 - Železniční svršek'!F36</f>
        <v>0</v>
      </c>
      <c r="BB68" s="99">
        <f>'SO 5.1 - Železniční svršek'!F37</f>
        <v>0</v>
      </c>
      <c r="BC68" s="99">
        <f>'SO 5.1 - Železniční svršek'!F38</f>
        <v>0</v>
      </c>
      <c r="BD68" s="101">
        <f>'SO 5.1 - Železniční svršek'!F39</f>
        <v>0</v>
      </c>
      <c r="BT68" s="102" t="s">
        <v>84</v>
      </c>
      <c r="BV68" s="102" t="s">
        <v>77</v>
      </c>
      <c r="BW68" s="102" t="s">
        <v>118</v>
      </c>
      <c r="BX68" s="102" t="s">
        <v>116</v>
      </c>
      <c r="CL68" s="102" t="s">
        <v>19</v>
      </c>
    </row>
    <row r="69" spans="1:91" s="4" customFormat="1" ht="23.25" customHeight="1">
      <c r="A69" s="95" t="s">
        <v>85</v>
      </c>
      <c r="B69" s="50"/>
      <c r="C69" s="96"/>
      <c r="D69" s="96"/>
      <c r="E69" s="317" t="s">
        <v>119</v>
      </c>
      <c r="F69" s="317"/>
      <c r="G69" s="317"/>
      <c r="H69" s="317"/>
      <c r="I69" s="317"/>
      <c r="J69" s="96"/>
      <c r="K69" s="317" t="s">
        <v>91</v>
      </c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7"/>
      <c r="X69" s="317"/>
      <c r="Y69" s="317"/>
      <c r="Z69" s="317"/>
      <c r="AA69" s="317"/>
      <c r="AB69" s="317"/>
      <c r="AC69" s="317"/>
      <c r="AD69" s="317"/>
      <c r="AE69" s="317"/>
      <c r="AF69" s="317"/>
      <c r="AG69" s="321">
        <f>'SO 5.2 - Materiál dodávan...'!J32</f>
        <v>0</v>
      </c>
      <c r="AH69" s="322"/>
      <c r="AI69" s="322"/>
      <c r="AJ69" s="322"/>
      <c r="AK69" s="322"/>
      <c r="AL69" s="322"/>
      <c r="AM69" s="322"/>
      <c r="AN69" s="321">
        <f t="shared" si="0"/>
        <v>0</v>
      </c>
      <c r="AO69" s="322"/>
      <c r="AP69" s="322"/>
      <c r="AQ69" s="97" t="s">
        <v>88</v>
      </c>
      <c r="AR69" s="52"/>
      <c r="AS69" s="98">
        <v>0</v>
      </c>
      <c r="AT69" s="99">
        <f t="shared" si="1"/>
        <v>0</v>
      </c>
      <c r="AU69" s="100">
        <f>'SO 5.2 - Materiál dodávan...'!P85</f>
        <v>0</v>
      </c>
      <c r="AV69" s="99">
        <f>'SO 5.2 - Materiál dodávan...'!J35</f>
        <v>0</v>
      </c>
      <c r="AW69" s="99">
        <f>'SO 5.2 - Materiál dodávan...'!J36</f>
        <v>0</v>
      </c>
      <c r="AX69" s="99">
        <f>'SO 5.2 - Materiál dodávan...'!J37</f>
        <v>0</v>
      </c>
      <c r="AY69" s="99">
        <f>'SO 5.2 - Materiál dodávan...'!J38</f>
        <v>0</v>
      </c>
      <c r="AZ69" s="99">
        <f>'SO 5.2 - Materiál dodávan...'!F35</f>
        <v>0</v>
      </c>
      <c r="BA69" s="99">
        <f>'SO 5.2 - Materiál dodávan...'!F36</f>
        <v>0</v>
      </c>
      <c r="BB69" s="99">
        <f>'SO 5.2 - Materiál dodávan...'!F37</f>
        <v>0</v>
      </c>
      <c r="BC69" s="99">
        <f>'SO 5.2 - Materiál dodávan...'!F38</f>
        <v>0</v>
      </c>
      <c r="BD69" s="101">
        <f>'SO 5.2 - Materiál dodávan...'!F39</f>
        <v>0</v>
      </c>
      <c r="BT69" s="102" t="s">
        <v>84</v>
      </c>
      <c r="BV69" s="102" t="s">
        <v>77</v>
      </c>
      <c r="BW69" s="102" t="s">
        <v>120</v>
      </c>
      <c r="BX69" s="102" t="s">
        <v>116</v>
      </c>
      <c r="CL69" s="102" t="s">
        <v>19</v>
      </c>
    </row>
    <row r="70" spans="1:91" s="7" customFormat="1" ht="16.5" customHeight="1">
      <c r="B70" s="85"/>
      <c r="C70" s="86"/>
      <c r="D70" s="316" t="s">
        <v>121</v>
      </c>
      <c r="E70" s="316"/>
      <c r="F70" s="316"/>
      <c r="G70" s="316"/>
      <c r="H70" s="316"/>
      <c r="I70" s="87"/>
      <c r="J70" s="316" t="s">
        <v>122</v>
      </c>
      <c r="K70" s="316"/>
      <c r="L70" s="316"/>
      <c r="M70" s="316"/>
      <c r="N70" s="316"/>
      <c r="O70" s="316"/>
      <c r="P70" s="316"/>
      <c r="Q70" s="316"/>
      <c r="R70" s="316"/>
      <c r="S70" s="316"/>
      <c r="T70" s="316"/>
      <c r="U70" s="316"/>
      <c r="V70" s="316"/>
      <c r="W70" s="316"/>
      <c r="X70" s="316"/>
      <c r="Y70" s="316"/>
      <c r="Z70" s="316"/>
      <c r="AA70" s="316"/>
      <c r="AB70" s="316"/>
      <c r="AC70" s="316"/>
      <c r="AD70" s="316"/>
      <c r="AE70" s="316"/>
      <c r="AF70" s="316"/>
      <c r="AG70" s="320">
        <f>ROUND(SUM(AG71:AG72),2)</f>
        <v>0</v>
      </c>
      <c r="AH70" s="319"/>
      <c r="AI70" s="319"/>
      <c r="AJ70" s="319"/>
      <c r="AK70" s="319"/>
      <c r="AL70" s="319"/>
      <c r="AM70" s="319"/>
      <c r="AN70" s="318">
        <f t="shared" si="0"/>
        <v>0</v>
      </c>
      <c r="AO70" s="319"/>
      <c r="AP70" s="319"/>
      <c r="AQ70" s="88" t="s">
        <v>81</v>
      </c>
      <c r="AR70" s="89"/>
      <c r="AS70" s="90">
        <f>ROUND(SUM(AS71:AS72),2)</f>
        <v>0</v>
      </c>
      <c r="AT70" s="91">
        <f t="shared" si="1"/>
        <v>0</v>
      </c>
      <c r="AU70" s="92">
        <f>ROUND(SUM(AU71:AU72),5)</f>
        <v>0</v>
      </c>
      <c r="AV70" s="91">
        <f>ROUND(AZ70*L29,2)</f>
        <v>0</v>
      </c>
      <c r="AW70" s="91">
        <f>ROUND(BA70*L30,2)</f>
        <v>0</v>
      </c>
      <c r="AX70" s="91">
        <f>ROUND(BB70*L29,2)</f>
        <v>0</v>
      </c>
      <c r="AY70" s="91">
        <f>ROUND(BC70*L30,2)</f>
        <v>0</v>
      </c>
      <c r="AZ70" s="91">
        <f>ROUND(SUM(AZ71:AZ72),2)</f>
        <v>0</v>
      </c>
      <c r="BA70" s="91">
        <f>ROUND(SUM(BA71:BA72),2)</f>
        <v>0</v>
      </c>
      <c r="BB70" s="91">
        <f>ROUND(SUM(BB71:BB72),2)</f>
        <v>0</v>
      </c>
      <c r="BC70" s="91">
        <f>ROUND(SUM(BC71:BC72),2)</f>
        <v>0</v>
      </c>
      <c r="BD70" s="93">
        <f>ROUND(SUM(BD71:BD72),2)</f>
        <v>0</v>
      </c>
      <c r="BS70" s="94" t="s">
        <v>74</v>
      </c>
      <c r="BT70" s="94" t="s">
        <v>82</v>
      </c>
      <c r="BU70" s="94" t="s">
        <v>76</v>
      </c>
      <c r="BV70" s="94" t="s">
        <v>77</v>
      </c>
      <c r="BW70" s="94" t="s">
        <v>123</v>
      </c>
      <c r="BX70" s="94" t="s">
        <v>5</v>
      </c>
      <c r="CL70" s="94" t="s">
        <v>19</v>
      </c>
      <c r="CM70" s="94" t="s">
        <v>84</v>
      </c>
    </row>
    <row r="71" spans="1:91" s="4" customFormat="1" ht="16.5" customHeight="1">
      <c r="A71" s="95" t="s">
        <v>85</v>
      </c>
      <c r="B71" s="50"/>
      <c r="C71" s="96"/>
      <c r="D71" s="96"/>
      <c r="E71" s="317" t="s">
        <v>124</v>
      </c>
      <c r="F71" s="317"/>
      <c r="G71" s="317"/>
      <c r="H71" s="317"/>
      <c r="I71" s="317"/>
      <c r="J71" s="96"/>
      <c r="K71" s="317" t="s">
        <v>87</v>
      </c>
      <c r="L71" s="317"/>
      <c r="M71" s="317"/>
      <c r="N71" s="317"/>
      <c r="O71" s="317"/>
      <c r="P71" s="317"/>
      <c r="Q71" s="317"/>
      <c r="R71" s="317"/>
      <c r="S71" s="317"/>
      <c r="T71" s="317"/>
      <c r="U71" s="317"/>
      <c r="V71" s="317"/>
      <c r="W71" s="317"/>
      <c r="X71" s="317"/>
      <c r="Y71" s="317"/>
      <c r="Z71" s="317"/>
      <c r="AA71" s="317"/>
      <c r="AB71" s="317"/>
      <c r="AC71" s="317"/>
      <c r="AD71" s="317"/>
      <c r="AE71" s="317"/>
      <c r="AF71" s="317"/>
      <c r="AG71" s="321">
        <f>'SO 6.1 - Železniční svršek'!J32</f>
        <v>0</v>
      </c>
      <c r="AH71" s="322"/>
      <c r="AI71" s="322"/>
      <c r="AJ71" s="322"/>
      <c r="AK71" s="322"/>
      <c r="AL71" s="322"/>
      <c r="AM71" s="322"/>
      <c r="AN71" s="321">
        <f t="shared" si="0"/>
        <v>0</v>
      </c>
      <c r="AO71" s="322"/>
      <c r="AP71" s="322"/>
      <c r="AQ71" s="97" t="s">
        <v>88</v>
      </c>
      <c r="AR71" s="52"/>
      <c r="AS71" s="98">
        <v>0</v>
      </c>
      <c r="AT71" s="99">
        <f t="shared" si="1"/>
        <v>0</v>
      </c>
      <c r="AU71" s="100">
        <f>'SO 6.1 - Železniční svršek'!P88</f>
        <v>0</v>
      </c>
      <c r="AV71" s="99">
        <f>'SO 6.1 - Železniční svršek'!J35</f>
        <v>0</v>
      </c>
      <c r="AW71" s="99">
        <f>'SO 6.1 - Železniční svršek'!J36</f>
        <v>0</v>
      </c>
      <c r="AX71" s="99">
        <f>'SO 6.1 - Železniční svršek'!J37</f>
        <v>0</v>
      </c>
      <c r="AY71" s="99">
        <f>'SO 6.1 - Železniční svršek'!J38</f>
        <v>0</v>
      </c>
      <c r="AZ71" s="99">
        <f>'SO 6.1 - Železniční svršek'!F35</f>
        <v>0</v>
      </c>
      <c r="BA71" s="99">
        <f>'SO 6.1 - Železniční svršek'!F36</f>
        <v>0</v>
      </c>
      <c r="BB71" s="99">
        <f>'SO 6.1 - Železniční svršek'!F37</f>
        <v>0</v>
      </c>
      <c r="BC71" s="99">
        <f>'SO 6.1 - Železniční svršek'!F38</f>
        <v>0</v>
      </c>
      <c r="BD71" s="101">
        <f>'SO 6.1 - Železniční svršek'!F39</f>
        <v>0</v>
      </c>
      <c r="BT71" s="102" t="s">
        <v>84</v>
      </c>
      <c r="BV71" s="102" t="s">
        <v>77</v>
      </c>
      <c r="BW71" s="102" t="s">
        <v>125</v>
      </c>
      <c r="BX71" s="102" t="s">
        <v>123</v>
      </c>
      <c r="CL71" s="102" t="s">
        <v>19</v>
      </c>
    </row>
    <row r="72" spans="1:91" s="4" customFormat="1" ht="23.25" customHeight="1">
      <c r="A72" s="95" t="s">
        <v>85</v>
      </c>
      <c r="B72" s="50"/>
      <c r="C72" s="96"/>
      <c r="D72" s="96"/>
      <c r="E72" s="317" t="s">
        <v>126</v>
      </c>
      <c r="F72" s="317"/>
      <c r="G72" s="317"/>
      <c r="H72" s="317"/>
      <c r="I72" s="317"/>
      <c r="J72" s="96"/>
      <c r="K72" s="317" t="s">
        <v>91</v>
      </c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7"/>
      <c r="X72" s="317"/>
      <c r="Y72" s="317"/>
      <c r="Z72" s="317"/>
      <c r="AA72" s="317"/>
      <c r="AB72" s="317"/>
      <c r="AC72" s="317"/>
      <c r="AD72" s="317"/>
      <c r="AE72" s="317"/>
      <c r="AF72" s="317"/>
      <c r="AG72" s="321">
        <f>'SO 6.2 - Materiál dodávan...'!J32</f>
        <v>0</v>
      </c>
      <c r="AH72" s="322"/>
      <c r="AI72" s="322"/>
      <c r="AJ72" s="322"/>
      <c r="AK72" s="322"/>
      <c r="AL72" s="322"/>
      <c r="AM72" s="322"/>
      <c r="AN72" s="321">
        <f t="shared" si="0"/>
        <v>0</v>
      </c>
      <c r="AO72" s="322"/>
      <c r="AP72" s="322"/>
      <c r="AQ72" s="97" t="s">
        <v>88</v>
      </c>
      <c r="AR72" s="52"/>
      <c r="AS72" s="98">
        <v>0</v>
      </c>
      <c r="AT72" s="99">
        <f t="shared" si="1"/>
        <v>0</v>
      </c>
      <c r="AU72" s="100">
        <f>'SO 6.2 - Materiál dodávan...'!P85</f>
        <v>0</v>
      </c>
      <c r="AV72" s="99">
        <f>'SO 6.2 - Materiál dodávan...'!J35</f>
        <v>0</v>
      </c>
      <c r="AW72" s="99">
        <f>'SO 6.2 - Materiál dodávan...'!J36</f>
        <v>0</v>
      </c>
      <c r="AX72" s="99">
        <f>'SO 6.2 - Materiál dodávan...'!J37</f>
        <v>0</v>
      </c>
      <c r="AY72" s="99">
        <f>'SO 6.2 - Materiál dodávan...'!J38</f>
        <v>0</v>
      </c>
      <c r="AZ72" s="99">
        <f>'SO 6.2 - Materiál dodávan...'!F35</f>
        <v>0</v>
      </c>
      <c r="BA72" s="99">
        <f>'SO 6.2 - Materiál dodávan...'!F36</f>
        <v>0</v>
      </c>
      <c r="BB72" s="99">
        <f>'SO 6.2 - Materiál dodávan...'!F37</f>
        <v>0</v>
      </c>
      <c r="BC72" s="99">
        <f>'SO 6.2 - Materiál dodávan...'!F38</f>
        <v>0</v>
      </c>
      <c r="BD72" s="101">
        <f>'SO 6.2 - Materiál dodávan...'!F39</f>
        <v>0</v>
      </c>
      <c r="BT72" s="102" t="s">
        <v>84</v>
      </c>
      <c r="BV72" s="102" t="s">
        <v>77</v>
      </c>
      <c r="BW72" s="102" t="s">
        <v>127</v>
      </c>
      <c r="BX72" s="102" t="s">
        <v>123</v>
      </c>
      <c r="CL72" s="102" t="s">
        <v>19</v>
      </c>
    </row>
    <row r="73" spans="1:91" s="7" customFormat="1" ht="37.5" customHeight="1">
      <c r="B73" s="85"/>
      <c r="C73" s="86"/>
      <c r="D73" s="316" t="s">
        <v>128</v>
      </c>
      <c r="E73" s="316"/>
      <c r="F73" s="316"/>
      <c r="G73" s="316"/>
      <c r="H73" s="316"/>
      <c r="I73" s="87"/>
      <c r="J73" s="316" t="s">
        <v>129</v>
      </c>
      <c r="K73" s="316"/>
      <c r="L73" s="316"/>
      <c r="M73" s="316"/>
      <c r="N73" s="316"/>
      <c r="O73" s="316"/>
      <c r="P73" s="316"/>
      <c r="Q73" s="316"/>
      <c r="R73" s="316"/>
      <c r="S73" s="316"/>
      <c r="T73" s="316"/>
      <c r="U73" s="316"/>
      <c r="V73" s="316"/>
      <c r="W73" s="316"/>
      <c r="X73" s="316"/>
      <c r="Y73" s="316"/>
      <c r="Z73" s="316"/>
      <c r="AA73" s="316"/>
      <c r="AB73" s="316"/>
      <c r="AC73" s="316"/>
      <c r="AD73" s="316"/>
      <c r="AE73" s="316"/>
      <c r="AF73" s="316"/>
      <c r="AG73" s="320">
        <f>ROUND(SUM(AG74:AG75),2)</f>
        <v>0</v>
      </c>
      <c r="AH73" s="319"/>
      <c r="AI73" s="319"/>
      <c r="AJ73" s="319"/>
      <c r="AK73" s="319"/>
      <c r="AL73" s="319"/>
      <c r="AM73" s="319"/>
      <c r="AN73" s="318">
        <f t="shared" si="0"/>
        <v>0</v>
      </c>
      <c r="AO73" s="319"/>
      <c r="AP73" s="319"/>
      <c r="AQ73" s="88" t="s">
        <v>81</v>
      </c>
      <c r="AR73" s="89"/>
      <c r="AS73" s="90">
        <f>ROUND(SUM(AS74:AS75),2)</f>
        <v>0</v>
      </c>
      <c r="AT73" s="91">
        <f t="shared" si="1"/>
        <v>0</v>
      </c>
      <c r="AU73" s="92">
        <f>ROUND(SUM(AU74:AU75),5)</f>
        <v>0</v>
      </c>
      <c r="AV73" s="91">
        <f>ROUND(AZ73*L29,2)</f>
        <v>0</v>
      </c>
      <c r="AW73" s="91">
        <f>ROUND(BA73*L30,2)</f>
        <v>0</v>
      </c>
      <c r="AX73" s="91">
        <f>ROUND(BB73*L29,2)</f>
        <v>0</v>
      </c>
      <c r="AY73" s="91">
        <f>ROUND(BC73*L30,2)</f>
        <v>0</v>
      </c>
      <c r="AZ73" s="91">
        <f>ROUND(SUM(AZ74:AZ75),2)</f>
        <v>0</v>
      </c>
      <c r="BA73" s="91">
        <f>ROUND(SUM(BA74:BA75),2)</f>
        <v>0</v>
      </c>
      <c r="BB73" s="91">
        <f>ROUND(SUM(BB74:BB75),2)</f>
        <v>0</v>
      </c>
      <c r="BC73" s="91">
        <f>ROUND(SUM(BC74:BC75),2)</f>
        <v>0</v>
      </c>
      <c r="BD73" s="93">
        <f>ROUND(SUM(BD74:BD75),2)</f>
        <v>0</v>
      </c>
      <c r="BS73" s="94" t="s">
        <v>74</v>
      </c>
      <c r="BT73" s="94" t="s">
        <v>82</v>
      </c>
      <c r="BU73" s="94" t="s">
        <v>76</v>
      </c>
      <c r="BV73" s="94" t="s">
        <v>77</v>
      </c>
      <c r="BW73" s="94" t="s">
        <v>130</v>
      </c>
      <c r="BX73" s="94" t="s">
        <v>5</v>
      </c>
      <c r="CL73" s="94" t="s">
        <v>19</v>
      </c>
      <c r="CM73" s="94" t="s">
        <v>84</v>
      </c>
    </row>
    <row r="74" spans="1:91" s="4" customFormat="1" ht="16.5" customHeight="1">
      <c r="A74" s="95" t="s">
        <v>85</v>
      </c>
      <c r="B74" s="50"/>
      <c r="C74" s="96"/>
      <c r="D74" s="96"/>
      <c r="E74" s="317" t="s">
        <v>131</v>
      </c>
      <c r="F74" s="317"/>
      <c r="G74" s="317"/>
      <c r="H74" s="317"/>
      <c r="I74" s="317"/>
      <c r="J74" s="96"/>
      <c r="K74" s="317" t="s">
        <v>87</v>
      </c>
      <c r="L74" s="317"/>
      <c r="M74" s="317"/>
      <c r="N74" s="317"/>
      <c r="O74" s="317"/>
      <c r="P74" s="317"/>
      <c r="Q74" s="317"/>
      <c r="R74" s="317"/>
      <c r="S74" s="317"/>
      <c r="T74" s="317"/>
      <c r="U74" s="317"/>
      <c r="V74" s="317"/>
      <c r="W74" s="317"/>
      <c r="X74" s="317"/>
      <c r="Y74" s="317"/>
      <c r="Z74" s="317"/>
      <c r="AA74" s="317"/>
      <c r="AB74" s="317"/>
      <c r="AC74" s="317"/>
      <c r="AD74" s="317"/>
      <c r="AE74" s="317"/>
      <c r="AF74" s="317"/>
      <c r="AG74" s="321">
        <f>'SO 7.1 - Železniční svršek'!J32</f>
        <v>0</v>
      </c>
      <c r="AH74" s="322"/>
      <c r="AI74" s="322"/>
      <c r="AJ74" s="322"/>
      <c r="AK74" s="322"/>
      <c r="AL74" s="322"/>
      <c r="AM74" s="322"/>
      <c r="AN74" s="321">
        <f t="shared" si="0"/>
        <v>0</v>
      </c>
      <c r="AO74" s="322"/>
      <c r="AP74" s="322"/>
      <c r="AQ74" s="97" t="s">
        <v>88</v>
      </c>
      <c r="AR74" s="52"/>
      <c r="AS74" s="98">
        <v>0</v>
      </c>
      <c r="AT74" s="99">
        <f t="shared" si="1"/>
        <v>0</v>
      </c>
      <c r="AU74" s="100">
        <f>'SO 7.1 - Železniční svršek'!P88</f>
        <v>0</v>
      </c>
      <c r="AV74" s="99">
        <f>'SO 7.1 - Železniční svršek'!J35</f>
        <v>0</v>
      </c>
      <c r="AW74" s="99">
        <f>'SO 7.1 - Železniční svršek'!J36</f>
        <v>0</v>
      </c>
      <c r="AX74" s="99">
        <f>'SO 7.1 - Železniční svršek'!J37</f>
        <v>0</v>
      </c>
      <c r="AY74" s="99">
        <f>'SO 7.1 - Železniční svršek'!J38</f>
        <v>0</v>
      </c>
      <c r="AZ74" s="99">
        <f>'SO 7.1 - Železniční svršek'!F35</f>
        <v>0</v>
      </c>
      <c r="BA74" s="99">
        <f>'SO 7.1 - Železniční svršek'!F36</f>
        <v>0</v>
      </c>
      <c r="BB74" s="99">
        <f>'SO 7.1 - Železniční svršek'!F37</f>
        <v>0</v>
      </c>
      <c r="BC74" s="99">
        <f>'SO 7.1 - Železniční svršek'!F38</f>
        <v>0</v>
      </c>
      <c r="BD74" s="101">
        <f>'SO 7.1 - Železniční svršek'!F39</f>
        <v>0</v>
      </c>
      <c r="BT74" s="102" t="s">
        <v>84</v>
      </c>
      <c r="BV74" s="102" t="s">
        <v>77</v>
      </c>
      <c r="BW74" s="102" t="s">
        <v>132</v>
      </c>
      <c r="BX74" s="102" t="s">
        <v>130</v>
      </c>
      <c r="CL74" s="102" t="s">
        <v>19</v>
      </c>
    </row>
    <row r="75" spans="1:91" s="4" customFormat="1" ht="23.25" customHeight="1">
      <c r="A75" s="95" t="s">
        <v>85</v>
      </c>
      <c r="B75" s="50"/>
      <c r="C75" s="96"/>
      <c r="D75" s="96"/>
      <c r="E75" s="317" t="s">
        <v>133</v>
      </c>
      <c r="F75" s="317"/>
      <c r="G75" s="317"/>
      <c r="H75" s="317"/>
      <c r="I75" s="317"/>
      <c r="J75" s="96"/>
      <c r="K75" s="317" t="s">
        <v>91</v>
      </c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7"/>
      <c r="X75" s="317"/>
      <c r="Y75" s="317"/>
      <c r="Z75" s="317"/>
      <c r="AA75" s="317"/>
      <c r="AB75" s="317"/>
      <c r="AC75" s="317"/>
      <c r="AD75" s="317"/>
      <c r="AE75" s="317"/>
      <c r="AF75" s="317"/>
      <c r="AG75" s="321">
        <f>'SO 7.2 - Materiál dodávan...'!J32</f>
        <v>0</v>
      </c>
      <c r="AH75" s="322"/>
      <c r="AI75" s="322"/>
      <c r="AJ75" s="322"/>
      <c r="AK75" s="322"/>
      <c r="AL75" s="322"/>
      <c r="AM75" s="322"/>
      <c r="AN75" s="321">
        <f t="shared" si="0"/>
        <v>0</v>
      </c>
      <c r="AO75" s="322"/>
      <c r="AP75" s="322"/>
      <c r="AQ75" s="97" t="s">
        <v>88</v>
      </c>
      <c r="AR75" s="52"/>
      <c r="AS75" s="98">
        <v>0</v>
      </c>
      <c r="AT75" s="99">
        <f t="shared" si="1"/>
        <v>0</v>
      </c>
      <c r="AU75" s="100">
        <f>'SO 7.2 - Materiál dodávan...'!P85</f>
        <v>0</v>
      </c>
      <c r="AV75" s="99">
        <f>'SO 7.2 - Materiál dodávan...'!J35</f>
        <v>0</v>
      </c>
      <c r="AW75" s="99">
        <f>'SO 7.2 - Materiál dodávan...'!J36</f>
        <v>0</v>
      </c>
      <c r="AX75" s="99">
        <f>'SO 7.2 - Materiál dodávan...'!J37</f>
        <v>0</v>
      </c>
      <c r="AY75" s="99">
        <f>'SO 7.2 - Materiál dodávan...'!J38</f>
        <v>0</v>
      </c>
      <c r="AZ75" s="99">
        <f>'SO 7.2 - Materiál dodávan...'!F35</f>
        <v>0</v>
      </c>
      <c r="BA75" s="99">
        <f>'SO 7.2 - Materiál dodávan...'!F36</f>
        <v>0</v>
      </c>
      <c r="BB75" s="99">
        <f>'SO 7.2 - Materiál dodávan...'!F37</f>
        <v>0</v>
      </c>
      <c r="BC75" s="99">
        <f>'SO 7.2 - Materiál dodávan...'!F38</f>
        <v>0</v>
      </c>
      <c r="BD75" s="101">
        <f>'SO 7.2 - Materiál dodávan...'!F39</f>
        <v>0</v>
      </c>
      <c r="BT75" s="102" t="s">
        <v>84</v>
      </c>
      <c r="BV75" s="102" t="s">
        <v>77</v>
      </c>
      <c r="BW75" s="102" t="s">
        <v>134</v>
      </c>
      <c r="BX75" s="102" t="s">
        <v>130</v>
      </c>
      <c r="CL75" s="102" t="s">
        <v>19</v>
      </c>
    </row>
    <row r="76" spans="1:91" s="7" customFormat="1" ht="24.75" customHeight="1">
      <c r="B76" s="85"/>
      <c r="C76" s="86"/>
      <c r="D76" s="316" t="s">
        <v>135</v>
      </c>
      <c r="E76" s="316"/>
      <c r="F76" s="316"/>
      <c r="G76" s="316"/>
      <c r="H76" s="316"/>
      <c r="I76" s="87"/>
      <c r="J76" s="316" t="s">
        <v>136</v>
      </c>
      <c r="K76" s="316"/>
      <c r="L76" s="316"/>
      <c r="M76" s="316"/>
      <c r="N76" s="316"/>
      <c r="O76" s="316"/>
      <c r="P76" s="316"/>
      <c r="Q76" s="316"/>
      <c r="R76" s="316"/>
      <c r="S76" s="316"/>
      <c r="T76" s="316"/>
      <c r="U76" s="316"/>
      <c r="V76" s="316"/>
      <c r="W76" s="316"/>
      <c r="X76" s="316"/>
      <c r="Y76" s="316"/>
      <c r="Z76" s="316"/>
      <c r="AA76" s="316"/>
      <c r="AB76" s="316"/>
      <c r="AC76" s="316"/>
      <c r="AD76" s="316"/>
      <c r="AE76" s="316"/>
      <c r="AF76" s="316"/>
      <c r="AG76" s="320">
        <f>ROUND(SUM(AG77:AG78),2)</f>
        <v>0</v>
      </c>
      <c r="AH76" s="319"/>
      <c r="AI76" s="319"/>
      <c r="AJ76" s="319"/>
      <c r="AK76" s="319"/>
      <c r="AL76" s="319"/>
      <c r="AM76" s="319"/>
      <c r="AN76" s="318">
        <f t="shared" si="0"/>
        <v>0</v>
      </c>
      <c r="AO76" s="319"/>
      <c r="AP76" s="319"/>
      <c r="AQ76" s="88" t="s">
        <v>81</v>
      </c>
      <c r="AR76" s="89"/>
      <c r="AS76" s="90">
        <f>ROUND(SUM(AS77:AS78),2)</f>
        <v>0</v>
      </c>
      <c r="AT76" s="91">
        <f t="shared" si="1"/>
        <v>0</v>
      </c>
      <c r="AU76" s="92">
        <f>ROUND(SUM(AU77:AU78),5)</f>
        <v>0</v>
      </c>
      <c r="AV76" s="91">
        <f>ROUND(AZ76*L29,2)</f>
        <v>0</v>
      </c>
      <c r="AW76" s="91">
        <f>ROUND(BA76*L30,2)</f>
        <v>0</v>
      </c>
      <c r="AX76" s="91">
        <f>ROUND(BB76*L29,2)</f>
        <v>0</v>
      </c>
      <c r="AY76" s="91">
        <f>ROUND(BC76*L30,2)</f>
        <v>0</v>
      </c>
      <c r="AZ76" s="91">
        <f>ROUND(SUM(AZ77:AZ78),2)</f>
        <v>0</v>
      </c>
      <c r="BA76" s="91">
        <f>ROUND(SUM(BA77:BA78),2)</f>
        <v>0</v>
      </c>
      <c r="BB76" s="91">
        <f>ROUND(SUM(BB77:BB78),2)</f>
        <v>0</v>
      </c>
      <c r="BC76" s="91">
        <f>ROUND(SUM(BC77:BC78),2)</f>
        <v>0</v>
      </c>
      <c r="BD76" s="93">
        <f>ROUND(SUM(BD77:BD78),2)</f>
        <v>0</v>
      </c>
      <c r="BS76" s="94" t="s">
        <v>74</v>
      </c>
      <c r="BT76" s="94" t="s">
        <v>82</v>
      </c>
      <c r="BU76" s="94" t="s">
        <v>76</v>
      </c>
      <c r="BV76" s="94" t="s">
        <v>77</v>
      </c>
      <c r="BW76" s="94" t="s">
        <v>137</v>
      </c>
      <c r="BX76" s="94" t="s">
        <v>5</v>
      </c>
      <c r="CL76" s="94" t="s">
        <v>19</v>
      </c>
      <c r="CM76" s="94" t="s">
        <v>84</v>
      </c>
    </row>
    <row r="77" spans="1:91" s="4" customFormat="1" ht="16.5" customHeight="1">
      <c r="A77" s="95" t="s">
        <v>85</v>
      </c>
      <c r="B77" s="50"/>
      <c r="C77" s="96"/>
      <c r="D77" s="96"/>
      <c r="E77" s="317" t="s">
        <v>138</v>
      </c>
      <c r="F77" s="317"/>
      <c r="G77" s="317"/>
      <c r="H77" s="317"/>
      <c r="I77" s="317"/>
      <c r="J77" s="96"/>
      <c r="K77" s="317" t="s">
        <v>87</v>
      </c>
      <c r="L77" s="317"/>
      <c r="M77" s="317"/>
      <c r="N77" s="317"/>
      <c r="O77" s="317"/>
      <c r="P77" s="317"/>
      <c r="Q77" s="317"/>
      <c r="R77" s="317"/>
      <c r="S77" s="317"/>
      <c r="T77" s="317"/>
      <c r="U77" s="317"/>
      <c r="V77" s="317"/>
      <c r="W77" s="317"/>
      <c r="X77" s="317"/>
      <c r="Y77" s="317"/>
      <c r="Z77" s="317"/>
      <c r="AA77" s="317"/>
      <c r="AB77" s="317"/>
      <c r="AC77" s="317"/>
      <c r="AD77" s="317"/>
      <c r="AE77" s="317"/>
      <c r="AF77" s="317"/>
      <c r="AG77" s="321">
        <f>'SO 8.1 - Železniční svršek'!J32</f>
        <v>0</v>
      </c>
      <c r="AH77" s="322"/>
      <c r="AI77" s="322"/>
      <c r="AJ77" s="322"/>
      <c r="AK77" s="322"/>
      <c r="AL77" s="322"/>
      <c r="AM77" s="322"/>
      <c r="AN77" s="321">
        <f t="shared" si="0"/>
        <v>0</v>
      </c>
      <c r="AO77" s="322"/>
      <c r="AP77" s="322"/>
      <c r="AQ77" s="97" t="s">
        <v>88</v>
      </c>
      <c r="AR77" s="52"/>
      <c r="AS77" s="98">
        <v>0</v>
      </c>
      <c r="AT77" s="99">
        <f t="shared" si="1"/>
        <v>0</v>
      </c>
      <c r="AU77" s="100">
        <f>'SO 8.1 - Železniční svršek'!P88</f>
        <v>0</v>
      </c>
      <c r="AV77" s="99">
        <f>'SO 8.1 - Železniční svršek'!J35</f>
        <v>0</v>
      </c>
      <c r="AW77" s="99">
        <f>'SO 8.1 - Železniční svršek'!J36</f>
        <v>0</v>
      </c>
      <c r="AX77" s="99">
        <f>'SO 8.1 - Železniční svršek'!J37</f>
        <v>0</v>
      </c>
      <c r="AY77" s="99">
        <f>'SO 8.1 - Železniční svršek'!J38</f>
        <v>0</v>
      </c>
      <c r="AZ77" s="99">
        <f>'SO 8.1 - Železniční svršek'!F35</f>
        <v>0</v>
      </c>
      <c r="BA77" s="99">
        <f>'SO 8.1 - Železniční svršek'!F36</f>
        <v>0</v>
      </c>
      <c r="BB77" s="99">
        <f>'SO 8.1 - Železniční svršek'!F37</f>
        <v>0</v>
      </c>
      <c r="BC77" s="99">
        <f>'SO 8.1 - Železniční svršek'!F38</f>
        <v>0</v>
      </c>
      <c r="BD77" s="101">
        <f>'SO 8.1 - Železniční svršek'!F39</f>
        <v>0</v>
      </c>
      <c r="BT77" s="102" t="s">
        <v>84</v>
      </c>
      <c r="BV77" s="102" t="s">
        <v>77</v>
      </c>
      <c r="BW77" s="102" t="s">
        <v>139</v>
      </c>
      <c r="BX77" s="102" t="s">
        <v>137</v>
      </c>
      <c r="CL77" s="102" t="s">
        <v>19</v>
      </c>
    </row>
    <row r="78" spans="1:91" s="4" customFormat="1" ht="23.25" customHeight="1">
      <c r="A78" s="95" t="s">
        <v>85</v>
      </c>
      <c r="B78" s="50"/>
      <c r="C78" s="96"/>
      <c r="D78" s="96"/>
      <c r="E78" s="317" t="s">
        <v>140</v>
      </c>
      <c r="F78" s="317"/>
      <c r="G78" s="317"/>
      <c r="H78" s="317"/>
      <c r="I78" s="317"/>
      <c r="J78" s="96"/>
      <c r="K78" s="317" t="s">
        <v>141</v>
      </c>
      <c r="L78" s="317"/>
      <c r="M78" s="317"/>
      <c r="N78" s="317"/>
      <c r="O78" s="317"/>
      <c r="P78" s="317"/>
      <c r="Q78" s="317"/>
      <c r="R78" s="317"/>
      <c r="S78" s="317"/>
      <c r="T78" s="317"/>
      <c r="U78" s="317"/>
      <c r="V78" s="317"/>
      <c r="W78" s="317"/>
      <c r="X78" s="317"/>
      <c r="Y78" s="317"/>
      <c r="Z78" s="317"/>
      <c r="AA78" s="317"/>
      <c r="AB78" s="317"/>
      <c r="AC78" s="317"/>
      <c r="AD78" s="317"/>
      <c r="AE78" s="317"/>
      <c r="AF78" s="317"/>
      <c r="AG78" s="321">
        <f>'SO 8.2 - Materiál dodávan...'!J32</f>
        <v>0</v>
      </c>
      <c r="AH78" s="322"/>
      <c r="AI78" s="322"/>
      <c r="AJ78" s="322"/>
      <c r="AK78" s="322"/>
      <c r="AL78" s="322"/>
      <c r="AM78" s="322"/>
      <c r="AN78" s="321">
        <f t="shared" si="0"/>
        <v>0</v>
      </c>
      <c r="AO78" s="322"/>
      <c r="AP78" s="322"/>
      <c r="AQ78" s="97" t="s">
        <v>88</v>
      </c>
      <c r="AR78" s="52"/>
      <c r="AS78" s="98">
        <v>0</v>
      </c>
      <c r="AT78" s="99">
        <f t="shared" si="1"/>
        <v>0</v>
      </c>
      <c r="AU78" s="100">
        <f>'SO 8.2 - Materiál dodávan...'!P86</f>
        <v>0</v>
      </c>
      <c r="AV78" s="99">
        <f>'SO 8.2 - Materiál dodávan...'!J35</f>
        <v>0</v>
      </c>
      <c r="AW78" s="99">
        <f>'SO 8.2 - Materiál dodávan...'!J36</f>
        <v>0</v>
      </c>
      <c r="AX78" s="99">
        <f>'SO 8.2 - Materiál dodávan...'!J37</f>
        <v>0</v>
      </c>
      <c r="AY78" s="99">
        <f>'SO 8.2 - Materiál dodávan...'!J38</f>
        <v>0</v>
      </c>
      <c r="AZ78" s="99">
        <f>'SO 8.2 - Materiál dodávan...'!F35</f>
        <v>0</v>
      </c>
      <c r="BA78" s="99">
        <f>'SO 8.2 - Materiál dodávan...'!F36</f>
        <v>0</v>
      </c>
      <c r="BB78" s="99">
        <f>'SO 8.2 - Materiál dodávan...'!F37</f>
        <v>0</v>
      </c>
      <c r="BC78" s="99">
        <f>'SO 8.2 - Materiál dodávan...'!F38</f>
        <v>0</v>
      </c>
      <c r="BD78" s="101">
        <f>'SO 8.2 - Materiál dodávan...'!F39</f>
        <v>0</v>
      </c>
      <c r="BT78" s="102" t="s">
        <v>84</v>
      </c>
      <c r="BV78" s="102" t="s">
        <v>77</v>
      </c>
      <c r="BW78" s="102" t="s">
        <v>142</v>
      </c>
      <c r="BX78" s="102" t="s">
        <v>137</v>
      </c>
      <c r="CL78" s="102" t="s">
        <v>19</v>
      </c>
    </row>
    <row r="79" spans="1:91" s="7" customFormat="1" ht="16.5" customHeight="1">
      <c r="A79" s="95" t="s">
        <v>85</v>
      </c>
      <c r="B79" s="85"/>
      <c r="C79" s="86"/>
      <c r="D79" s="316" t="s">
        <v>143</v>
      </c>
      <c r="E79" s="316"/>
      <c r="F79" s="316"/>
      <c r="G79" s="316"/>
      <c r="H79" s="316"/>
      <c r="I79" s="87"/>
      <c r="J79" s="316" t="s">
        <v>144</v>
      </c>
      <c r="K79" s="316"/>
      <c r="L79" s="316"/>
      <c r="M79" s="316"/>
      <c r="N79" s="316"/>
      <c r="O79" s="316"/>
      <c r="P79" s="316"/>
      <c r="Q79" s="316"/>
      <c r="R79" s="316"/>
      <c r="S79" s="316"/>
      <c r="T79" s="316"/>
      <c r="U79" s="316"/>
      <c r="V79" s="316"/>
      <c r="W79" s="316"/>
      <c r="X79" s="316"/>
      <c r="Y79" s="316"/>
      <c r="Z79" s="316"/>
      <c r="AA79" s="316"/>
      <c r="AB79" s="316"/>
      <c r="AC79" s="316"/>
      <c r="AD79" s="316"/>
      <c r="AE79" s="316"/>
      <c r="AF79" s="316"/>
      <c r="AG79" s="318">
        <f>'VON - Vedlejší a ostatní ...'!J30</f>
        <v>0</v>
      </c>
      <c r="AH79" s="319"/>
      <c r="AI79" s="319"/>
      <c r="AJ79" s="319"/>
      <c r="AK79" s="319"/>
      <c r="AL79" s="319"/>
      <c r="AM79" s="319"/>
      <c r="AN79" s="318">
        <f t="shared" si="0"/>
        <v>0</v>
      </c>
      <c r="AO79" s="319"/>
      <c r="AP79" s="319"/>
      <c r="AQ79" s="88" t="s">
        <v>81</v>
      </c>
      <c r="AR79" s="89"/>
      <c r="AS79" s="103">
        <v>0</v>
      </c>
      <c r="AT79" s="104">
        <f t="shared" si="1"/>
        <v>0</v>
      </c>
      <c r="AU79" s="105">
        <f>'VON - Vedlejší a ostatní ...'!P80</f>
        <v>0</v>
      </c>
      <c r="AV79" s="104">
        <f>'VON - Vedlejší a ostatní ...'!J33</f>
        <v>0</v>
      </c>
      <c r="AW79" s="104">
        <f>'VON - Vedlejší a ostatní ...'!J34</f>
        <v>0</v>
      </c>
      <c r="AX79" s="104">
        <f>'VON - Vedlejší a ostatní ...'!J35</f>
        <v>0</v>
      </c>
      <c r="AY79" s="104">
        <f>'VON - Vedlejší a ostatní ...'!J36</f>
        <v>0</v>
      </c>
      <c r="AZ79" s="104">
        <f>'VON - Vedlejší a ostatní ...'!F33</f>
        <v>0</v>
      </c>
      <c r="BA79" s="104">
        <f>'VON - Vedlejší a ostatní ...'!F34</f>
        <v>0</v>
      </c>
      <c r="BB79" s="104">
        <f>'VON - Vedlejší a ostatní ...'!F35</f>
        <v>0</v>
      </c>
      <c r="BC79" s="104">
        <f>'VON - Vedlejší a ostatní ...'!F36</f>
        <v>0</v>
      </c>
      <c r="BD79" s="106">
        <f>'VON - Vedlejší a ostatní ...'!F37</f>
        <v>0</v>
      </c>
      <c r="BT79" s="94" t="s">
        <v>82</v>
      </c>
      <c r="BV79" s="94" t="s">
        <v>77</v>
      </c>
      <c r="BW79" s="94" t="s">
        <v>145</v>
      </c>
      <c r="BX79" s="94" t="s">
        <v>5</v>
      </c>
      <c r="CL79" s="94" t="s">
        <v>146</v>
      </c>
      <c r="CM79" s="94" t="s">
        <v>84</v>
      </c>
    </row>
    <row r="80" spans="1:91" s="2" customFormat="1" ht="30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8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</row>
    <row r="81" spans="1:57" s="2" customFormat="1" ht="6.95" customHeight="1">
      <c r="A81" s="33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8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</row>
  </sheetData>
  <sheetProtection algorithmName="SHA-512" hashValue="hY5VV0bUkJyauQJQNzEpjR5M7HZQV+kGn+i/Rg5v7jMzNSpF1g3g8Rj1bwG9RoZvxkN6ByH4+SRPsY89zkZbNQ==" saltValue="H14CgalVqUN7AePW7pTgSJ4H5U1Vdd8z9Qi3lQJ1MEx7n49U3Z+ym5fv2B1DnntrgYiMK+pL++7d4mwNPbC6Bw==" spinCount="100000" sheet="1" objects="1" scenarios="1" formatColumns="0" formatRows="0"/>
  <mergeCells count="138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E62:I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AG54:AM54"/>
    <mergeCell ref="AN54:AP54"/>
    <mergeCell ref="AN77:AP77"/>
    <mergeCell ref="AG77:AM77"/>
    <mergeCell ref="AN78:AP78"/>
    <mergeCell ref="AG78:AM78"/>
    <mergeCell ref="AN79:AP79"/>
    <mergeCell ref="AG79:AM79"/>
    <mergeCell ref="L45:AO45"/>
    <mergeCell ref="I52:AF52"/>
    <mergeCell ref="C52:G52"/>
    <mergeCell ref="D55:H55"/>
    <mergeCell ref="J55:AF55"/>
    <mergeCell ref="K56:AF56"/>
    <mergeCell ref="E56:I56"/>
    <mergeCell ref="K57:AF57"/>
    <mergeCell ref="E57:I57"/>
    <mergeCell ref="J58:AF58"/>
    <mergeCell ref="D58:H58"/>
    <mergeCell ref="K59:AF59"/>
    <mergeCell ref="E59:I59"/>
    <mergeCell ref="K60:AF60"/>
    <mergeCell ref="E60:I60"/>
    <mergeCell ref="J61:AF61"/>
    <mergeCell ref="D61:H61"/>
    <mergeCell ref="K62:AF62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D79:H79"/>
    <mergeCell ref="J79:AF79"/>
    <mergeCell ref="AN61:AP61"/>
    <mergeCell ref="AG61:AM61"/>
    <mergeCell ref="AN62:AP62"/>
    <mergeCell ref="AG62:AM6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E74:I74"/>
    <mergeCell ref="K74:AF74"/>
    <mergeCell ref="E75:I75"/>
    <mergeCell ref="K75:AF75"/>
    <mergeCell ref="D76:H76"/>
    <mergeCell ref="J76:AF76"/>
    <mergeCell ref="K77:AF77"/>
    <mergeCell ref="E77:I77"/>
    <mergeCell ref="E78:I78"/>
    <mergeCell ref="K78:AF78"/>
    <mergeCell ref="K69:AF69"/>
    <mergeCell ref="E69:I69"/>
    <mergeCell ref="J70:AF70"/>
    <mergeCell ref="D70:H70"/>
    <mergeCell ref="K71:AF71"/>
    <mergeCell ref="E71:I71"/>
    <mergeCell ref="K72:AF72"/>
    <mergeCell ref="E72:I72"/>
    <mergeCell ref="D73:H73"/>
    <mergeCell ref="J73:AF73"/>
    <mergeCell ref="D64:H64"/>
    <mergeCell ref="J64:AF64"/>
    <mergeCell ref="E65:I65"/>
    <mergeCell ref="K65:AF65"/>
    <mergeCell ref="E66:I66"/>
    <mergeCell ref="K66:AF66"/>
    <mergeCell ref="D67:H67"/>
    <mergeCell ref="J67:AF67"/>
    <mergeCell ref="E68:I68"/>
    <mergeCell ref="K68:AF68"/>
  </mergeCells>
  <hyperlinks>
    <hyperlink ref="A56" location="'SO 1.1 - Železniční svršek'!C2" display="/"/>
    <hyperlink ref="A57" location="'SO 1.2 - Materiál dodávan...'!C2" display="/"/>
    <hyperlink ref="A59" location="'SO 2.1 - Železniční svršek'!C2" display="/"/>
    <hyperlink ref="A60" location="'SO 2.2 - Materiál dodávan...'!C2" display="/"/>
    <hyperlink ref="A62" location="'SO 3.1 - Železniční svršek'!C2" display="/"/>
    <hyperlink ref="A63" location="'SO 3.2 - Materiál dodávan...'!C2" display="/"/>
    <hyperlink ref="A65" location="'SO 4.1 - Železniční svršek'!C2" display="/"/>
    <hyperlink ref="A66" location="'SO 4.2 - Materiál dodávan...'!C2" display="/"/>
    <hyperlink ref="A68" location="'SO 5.1 - Železniční svršek'!C2" display="/"/>
    <hyperlink ref="A69" location="'SO 5.2 - Materiál dodávan...'!C2" display="/"/>
    <hyperlink ref="A71" location="'SO 6.1 - Železniční svršek'!C2" display="/"/>
    <hyperlink ref="A72" location="'SO 6.2 - Materiál dodávan...'!C2" display="/"/>
    <hyperlink ref="A74" location="'SO 7.1 - Železniční svršek'!C2" display="/"/>
    <hyperlink ref="A75" location="'SO 7.2 - Materiál dodávan...'!C2" display="/"/>
    <hyperlink ref="A77" location="'SO 8.1 - Železniční svršek'!C2" display="/"/>
    <hyperlink ref="A78" location="'SO 8.2 - Materiál dodávan...'!C2" display="/"/>
    <hyperlink ref="A7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118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634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635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636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ROUND((SUM(BE88:BE177)),  2)</f>
        <v>0</v>
      </c>
      <c r="G35" s="33"/>
      <c r="H35" s="33"/>
      <c r="I35" s="130">
        <v>0.21</v>
      </c>
      <c r="J35" s="129">
        <f>ROUND(((SUM(BE88:BE177))*I35),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ROUND((SUM(BF88:BF177)),  2)</f>
        <v>0</v>
      </c>
      <c r="G36" s="33"/>
      <c r="H36" s="33"/>
      <c r="I36" s="130">
        <v>0.15</v>
      </c>
      <c r="J36" s="129">
        <f>ROUND(((SUM(BF88:BF177))*I36),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ROUND((SUM(BG88:BG177)),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ROUND((SUM(BH88:BH177)),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ROUND((SUM(BI88:BI177)),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634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5.1 -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Omlenice - Kaplice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J97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J98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J133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634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5.1 -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Omlenice - Kaplice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P89+SUM(P90:P97)+P133</f>
        <v>0</v>
      </c>
      <c r="Q88" s="71"/>
      <c r="R88" s="172">
        <f>R89+SUM(R90:R97)+R133</f>
        <v>108.12824999999999</v>
      </c>
      <c r="S88" s="71"/>
      <c r="T88" s="173">
        <f>T89+SUM(T90:T97)+T133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BK89+SUM(BK90:BK97)+BK133</f>
        <v>0</v>
      </c>
    </row>
    <row r="89" spans="1:65" s="2" customFormat="1" ht="21.75" customHeight="1">
      <c r="A89" s="33"/>
      <c r="B89" s="34"/>
      <c r="C89" s="175" t="s">
        <v>189</v>
      </c>
      <c r="D89" s="175" t="s">
        <v>173</v>
      </c>
      <c r="E89" s="176" t="s">
        <v>190</v>
      </c>
      <c r="F89" s="177" t="s">
        <v>191</v>
      </c>
      <c r="G89" s="178" t="s">
        <v>192</v>
      </c>
      <c r="H89" s="179">
        <v>108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</v>
      </c>
      <c r="R89" s="185">
        <f>Q89*H89</f>
        <v>108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193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191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2" customFormat="1" ht="19.5">
      <c r="A91" s="33"/>
      <c r="B91" s="34"/>
      <c r="C91" s="35"/>
      <c r="D91" s="189" t="s">
        <v>194</v>
      </c>
      <c r="E91" s="35"/>
      <c r="F91" s="204" t="s">
        <v>423</v>
      </c>
      <c r="G91" s="35"/>
      <c r="H91" s="35"/>
      <c r="I91" s="114"/>
      <c r="J91" s="35"/>
      <c r="K91" s="35"/>
      <c r="L91" s="38"/>
      <c r="M91" s="191"/>
      <c r="N91" s="19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194</v>
      </c>
      <c r="AU91" s="16" t="s">
        <v>75</v>
      </c>
    </row>
    <row r="92" spans="1:65" s="12" customFormat="1" ht="11.25">
      <c r="B92" s="193"/>
      <c r="C92" s="194"/>
      <c r="D92" s="189" t="s">
        <v>183</v>
      </c>
      <c r="E92" s="195" t="s">
        <v>34</v>
      </c>
      <c r="F92" s="196" t="s">
        <v>424</v>
      </c>
      <c r="G92" s="194"/>
      <c r="H92" s="197">
        <v>108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183</v>
      </c>
      <c r="AU92" s="203" t="s">
        <v>75</v>
      </c>
      <c r="AV92" s="12" t="s">
        <v>84</v>
      </c>
      <c r="AW92" s="12" t="s">
        <v>36</v>
      </c>
      <c r="AX92" s="12" t="s">
        <v>82</v>
      </c>
      <c r="AY92" s="203" t="s">
        <v>179</v>
      </c>
    </row>
    <row r="93" spans="1:65" s="2" customFormat="1" ht="21.75" customHeight="1">
      <c r="A93" s="33"/>
      <c r="B93" s="34"/>
      <c r="C93" s="175" t="s">
        <v>490</v>
      </c>
      <c r="D93" s="175" t="s">
        <v>173</v>
      </c>
      <c r="E93" s="176" t="s">
        <v>637</v>
      </c>
      <c r="F93" s="177" t="s">
        <v>638</v>
      </c>
      <c r="G93" s="178" t="s">
        <v>176</v>
      </c>
      <c r="H93" s="179">
        <v>855</v>
      </c>
      <c r="I93" s="180"/>
      <c r="J93" s="181">
        <f>ROUND(I93*H93,2)</f>
        <v>0</v>
      </c>
      <c r="K93" s="177" t="s">
        <v>177</v>
      </c>
      <c r="L93" s="182"/>
      <c r="M93" s="183" t="s">
        <v>34</v>
      </c>
      <c r="N93" s="184" t="s">
        <v>46</v>
      </c>
      <c r="O93" s="63"/>
      <c r="P93" s="185">
        <f>O93*H93</f>
        <v>0</v>
      </c>
      <c r="Q93" s="185">
        <v>1.4999999999999999E-4</v>
      </c>
      <c r="R93" s="185">
        <f>Q93*H93</f>
        <v>0.12824999999999998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178</v>
      </c>
      <c r="AT93" s="187" t="s">
        <v>173</v>
      </c>
      <c r="AU93" s="187" t="s">
        <v>75</v>
      </c>
      <c r="AY93" s="16" t="s">
        <v>179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82</v>
      </c>
      <c r="BK93" s="188">
        <f>ROUND(I93*H93,2)</f>
        <v>0</v>
      </c>
      <c r="BL93" s="16" t="s">
        <v>180</v>
      </c>
      <c r="BM93" s="187" t="s">
        <v>639</v>
      </c>
    </row>
    <row r="94" spans="1:65" s="2" customFormat="1" ht="11.25">
      <c r="A94" s="33"/>
      <c r="B94" s="34"/>
      <c r="C94" s="35"/>
      <c r="D94" s="189" t="s">
        <v>182</v>
      </c>
      <c r="E94" s="35"/>
      <c r="F94" s="190" t="s">
        <v>638</v>
      </c>
      <c r="G94" s="35"/>
      <c r="H94" s="35"/>
      <c r="I94" s="114"/>
      <c r="J94" s="35"/>
      <c r="K94" s="35"/>
      <c r="L94" s="38"/>
      <c r="M94" s="191"/>
      <c r="N94" s="19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182</v>
      </c>
      <c r="AU94" s="16" t="s">
        <v>75</v>
      </c>
    </row>
    <row r="95" spans="1:65" s="2" customFormat="1" ht="19.5">
      <c r="A95" s="33"/>
      <c r="B95" s="34"/>
      <c r="C95" s="35"/>
      <c r="D95" s="189" t="s">
        <v>194</v>
      </c>
      <c r="E95" s="35"/>
      <c r="F95" s="204" t="s">
        <v>640</v>
      </c>
      <c r="G95" s="35"/>
      <c r="H95" s="35"/>
      <c r="I95" s="114"/>
      <c r="J95" s="35"/>
      <c r="K95" s="35"/>
      <c r="L95" s="38"/>
      <c r="M95" s="191"/>
      <c r="N95" s="19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194</v>
      </c>
      <c r="AU95" s="16" t="s">
        <v>75</v>
      </c>
    </row>
    <row r="96" spans="1:65" s="12" customFormat="1" ht="11.25">
      <c r="B96" s="193"/>
      <c r="C96" s="194"/>
      <c r="D96" s="189" t="s">
        <v>183</v>
      </c>
      <c r="E96" s="195" t="s">
        <v>34</v>
      </c>
      <c r="F96" s="196" t="s">
        <v>641</v>
      </c>
      <c r="G96" s="194"/>
      <c r="H96" s="197">
        <v>855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183</v>
      </c>
      <c r="AU96" s="203" t="s">
        <v>75</v>
      </c>
      <c r="AV96" s="12" t="s">
        <v>84</v>
      </c>
      <c r="AW96" s="12" t="s">
        <v>36</v>
      </c>
      <c r="AX96" s="12" t="s">
        <v>82</v>
      </c>
      <c r="AY96" s="203" t="s">
        <v>179</v>
      </c>
    </row>
    <row r="97" spans="1:65" s="13" customFormat="1" ht="25.9" customHeight="1">
      <c r="B97" s="205"/>
      <c r="C97" s="206"/>
      <c r="D97" s="207" t="s">
        <v>74</v>
      </c>
      <c r="E97" s="208" t="s">
        <v>197</v>
      </c>
      <c r="F97" s="208" t="s">
        <v>198</v>
      </c>
      <c r="G97" s="206"/>
      <c r="H97" s="206"/>
      <c r="I97" s="209"/>
      <c r="J97" s="210">
        <f>BK97</f>
        <v>0</v>
      </c>
      <c r="K97" s="206"/>
      <c r="L97" s="211"/>
      <c r="M97" s="212"/>
      <c r="N97" s="213"/>
      <c r="O97" s="213"/>
      <c r="P97" s="214">
        <f>P98</f>
        <v>0</v>
      </c>
      <c r="Q97" s="213"/>
      <c r="R97" s="214">
        <f>R98</f>
        <v>0</v>
      </c>
      <c r="S97" s="213"/>
      <c r="T97" s="215">
        <f>T98</f>
        <v>0</v>
      </c>
      <c r="AR97" s="216" t="s">
        <v>82</v>
      </c>
      <c r="AT97" s="217" t="s">
        <v>74</v>
      </c>
      <c r="AU97" s="217" t="s">
        <v>75</v>
      </c>
      <c r="AY97" s="216" t="s">
        <v>179</v>
      </c>
      <c r="BK97" s="218">
        <f>BK98</f>
        <v>0</v>
      </c>
    </row>
    <row r="98" spans="1:65" s="13" customFormat="1" ht="22.9" customHeight="1">
      <c r="B98" s="205"/>
      <c r="C98" s="206"/>
      <c r="D98" s="207" t="s">
        <v>74</v>
      </c>
      <c r="E98" s="219" t="s">
        <v>199</v>
      </c>
      <c r="F98" s="219" t="s">
        <v>200</v>
      </c>
      <c r="G98" s="206"/>
      <c r="H98" s="206"/>
      <c r="I98" s="209"/>
      <c r="J98" s="220">
        <f>BK98</f>
        <v>0</v>
      </c>
      <c r="K98" s="206"/>
      <c r="L98" s="211"/>
      <c r="M98" s="212"/>
      <c r="N98" s="213"/>
      <c r="O98" s="213"/>
      <c r="P98" s="214">
        <f>SUM(P99:P132)</f>
        <v>0</v>
      </c>
      <c r="Q98" s="213"/>
      <c r="R98" s="214">
        <f>SUM(R99:R132)</f>
        <v>0</v>
      </c>
      <c r="S98" s="213"/>
      <c r="T98" s="215">
        <f>SUM(T99:T132)</f>
        <v>0</v>
      </c>
      <c r="AR98" s="216" t="s">
        <v>82</v>
      </c>
      <c r="AT98" s="217" t="s">
        <v>74</v>
      </c>
      <c r="AU98" s="217" t="s">
        <v>82</v>
      </c>
      <c r="AY98" s="216" t="s">
        <v>179</v>
      </c>
      <c r="BK98" s="218">
        <f>SUM(BK99:BK132)</f>
        <v>0</v>
      </c>
    </row>
    <row r="99" spans="1:65" s="2" customFormat="1" ht="21.75" customHeight="1">
      <c r="A99" s="33"/>
      <c r="B99" s="34"/>
      <c r="C99" s="221" t="s">
        <v>199</v>
      </c>
      <c r="D99" s="221" t="s">
        <v>201</v>
      </c>
      <c r="E99" s="222" t="s">
        <v>202</v>
      </c>
      <c r="F99" s="223" t="s">
        <v>203</v>
      </c>
      <c r="G99" s="224" t="s">
        <v>204</v>
      </c>
      <c r="H99" s="225">
        <v>72</v>
      </c>
      <c r="I99" s="226"/>
      <c r="J99" s="227">
        <f>ROUND(I99*H99,2)</f>
        <v>0</v>
      </c>
      <c r="K99" s="223" t="s">
        <v>177</v>
      </c>
      <c r="L99" s="38"/>
      <c r="M99" s="228" t="s">
        <v>34</v>
      </c>
      <c r="N99" s="229" t="s">
        <v>46</v>
      </c>
      <c r="O99" s="6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7" t="s">
        <v>180</v>
      </c>
      <c r="AT99" s="187" t="s">
        <v>201</v>
      </c>
      <c r="AU99" s="187" t="s">
        <v>84</v>
      </c>
      <c r="AY99" s="16" t="s">
        <v>179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82</v>
      </c>
      <c r="BK99" s="188">
        <f>ROUND(I99*H99,2)</f>
        <v>0</v>
      </c>
      <c r="BL99" s="16" t="s">
        <v>180</v>
      </c>
      <c r="BM99" s="187" t="s">
        <v>205</v>
      </c>
    </row>
    <row r="100" spans="1:65" s="2" customFormat="1" ht="19.5">
      <c r="A100" s="33"/>
      <c r="B100" s="34"/>
      <c r="C100" s="35"/>
      <c r="D100" s="189" t="s">
        <v>182</v>
      </c>
      <c r="E100" s="35"/>
      <c r="F100" s="190" t="s">
        <v>206</v>
      </c>
      <c r="G100" s="35"/>
      <c r="H100" s="35"/>
      <c r="I100" s="114"/>
      <c r="J100" s="35"/>
      <c r="K100" s="35"/>
      <c r="L100" s="38"/>
      <c r="M100" s="191"/>
      <c r="N100" s="19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182</v>
      </c>
      <c r="AU100" s="16" t="s">
        <v>84</v>
      </c>
    </row>
    <row r="101" spans="1:65" s="2" customFormat="1" ht="19.5">
      <c r="A101" s="33"/>
      <c r="B101" s="34"/>
      <c r="C101" s="35"/>
      <c r="D101" s="189" t="s">
        <v>194</v>
      </c>
      <c r="E101" s="35"/>
      <c r="F101" s="204" t="s">
        <v>423</v>
      </c>
      <c r="G101" s="35"/>
      <c r="H101" s="35"/>
      <c r="I101" s="114"/>
      <c r="J101" s="35"/>
      <c r="K101" s="35"/>
      <c r="L101" s="38"/>
      <c r="M101" s="191"/>
      <c r="N101" s="19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194</v>
      </c>
      <c r="AU101" s="16" t="s">
        <v>84</v>
      </c>
    </row>
    <row r="102" spans="1:65" s="12" customFormat="1" ht="11.25">
      <c r="B102" s="193"/>
      <c r="C102" s="194"/>
      <c r="D102" s="189" t="s">
        <v>183</v>
      </c>
      <c r="E102" s="195" t="s">
        <v>34</v>
      </c>
      <c r="F102" s="196" t="s">
        <v>425</v>
      </c>
      <c r="G102" s="194"/>
      <c r="H102" s="197">
        <v>72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183</v>
      </c>
      <c r="AU102" s="203" t="s">
        <v>84</v>
      </c>
      <c r="AV102" s="12" t="s">
        <v>84</v>
      </c>
      <c r="AW102" s="12" t="s">
        <v>36</v>
      </c>
      <c r="AX102" s="12" t="s">
        <v>82</v>
      </c>
      <c r="AY102" s="203" t="s">
        <v>179</v>
      </c>
    </row>
    <row r="103" spans="1:65" s="2" customFormat="1" ht="21.75" customHeight="1">
      <c r="A103" s="33"/>
      <c r="B103" s="34"/>
      <c r="C103" s="221" t="s">
        <v>208</v>
      </c>
      <c r="D103" s="221" t="s">
        <v>201</v>
      </c>
      <c r="E103" s="222" t="s">
        <v>209</v>
      </c>
      <c r="F103" s="223" t="s">
        <v>210</v>
      </c>
      <c r="G103" s="224" t="s">
        <v>211</v>
      </c>
      <c r="H103" s="225">
        <v>0.5</v>
      </c>
      <c r="I103" s="226"/>
      <c r="J103" s="227">
        <f>ROUND(I103*H103,2)</f>
        <v>0</v>
      </c>
      <c r="K103" s="223" t="s">
        <v>177</v>
      </c>
      <c r="L103" s="38"/>
      <c r="M103" s="228" t="s">
        <v>34</v>
      </c>
      <c r="N103" s="229" t="s">
        <v>46</v>
      </c>
      <c r="O103" s="6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7" t="s">
        <v>180</v>
      </c>
      <c r="AT103" s="187" t="s">
        <v>201</v>
      </c>
      <c r="AU103" s="187" t="s">
        <v>84</v>
      </c>
      <c r="AY103" s="16" t="s">
        <v>179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6" t="s">
        <v>82</v>
      </c>
      <c r="BK103" s="188">
        <f>ROUND(I103*H103,2)</f>
        <v>0</v>
      </c>
      <c r="BL103" s="16" t="s">
        <v>180</v>
      </c>
      <c r="BM103" s="187" t="s">
        <v>212</v>
      </c>
    </row>
    <row r="104" spans="1:65" s="2" customFormat="1" ht="19.5">
      <c r="A104" s="33"/>
      <c r="B104" s="34"/>
      <c r="C104" s="35"/>
      <c r="D104" s="189" t="s">
        <v>182</v>
      </c>
      <c r="E104" s="35"/>
      <c r="F104" s="190" t="s">
        <v>213</v>
      </c>
      <c r="G104" s="35"/>
      <c r="H104" s="35"/>
      <c r="I104" s="114"/>
      <c r="J104" s="35"/>
      <c r="K104" s="35"/>
      <c r="L104" s="38"/>
      <c r="M104" s="191"/>
      <c r="N104" s="19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182</v>
      </c>
      <c r="AU104" s="16" t="s">
        <v>84</v>
      </c>
    </row>
    <row r="105" spans="1:65" s="12" customFormat="1" ht="11.25">
      <c r="B105" s="193"/>
      <c r="C105" s="194"/>
      <c r="D105" s="189" t="s">
        <v>183</v>
      </c>
      <c r="E105" s="195" t="s">
        <v>34</v>
      </c>
      <c r="F105" s="196" t="s">
        <v>642</v>
      </c>
      <c r="G105" s="194"/>
      <c r="H105" s="197">
        <v>0.5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183</v>
      </c>
      <c r="AU105" s="203" t="s">
        <v>84</v>
      </c>
      <c r="AV105" s="12" t="s">
        <v>84</v>
      </c>
      <c r="AW105" s="12" t="s">
        <v>36</v>
      </c>
      <c r="AX105" s="12" t="s">
        <v>82</v>
      </c>
      <c r="AY105" s="203" t="s">
        <v>179</v>
      </c>
    </row>
    <row r="106" spans="1:65" s="2" customFormat="1" ht="21.75" customHeight="1">
      <c r="A106" s="33"/>
      <c r="B106" s="34"/>
      <c r="C106" s="221" t="s">
        <v>495</v>
      </c>
      <c r="D106" s="221" t="s">
        <v>201</v>
      </c>
      <c r="E106" s="222" t="s">
        <v>643</v>
      </c>
      <c r="F106" s="223" t="s">
        <v>644</v>
      </c>
      <c r="G106" s="224" t="s">
        <v>218</v>
      </c>
      <c r="H106" s="225">
        <v>450</v>
      </c>
      <c r="I106" s="226"/>
      <c r="J106" s="227">
        <f>ROUND(I106*H106,2)</f>
        <v>0</v>
      </c>
      <c r="K106" s="223" t="s">
        <v>177</v>
      </c>
      <c r="L106" s="38"/>
      <c r="M106" s="228" t="s">
        <v>34</v>
      </c>
      <c r="N106" s="229" t="s">
        <v>46</v>
      </c>
      <c r="O106" s="6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7" t="s">
        <v>180</v>
      </c>
      <c r="AT106" s="187" t="s">
        <v>201</v>
      </c>
      <c r="AU106" s="187" t="s">
        <v>84</v>
      </c>
      <c r="AY106" s="16" t="s">
        <v>179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6" t="s">
        <v>82</v>
      </c>
      <c r="BK106" s="188">
        <f>ROUND(I106*H106,2)</f>
        <v>0</v>
      </c>
      <c r="BL106" s="16" t="s">
        <v>180</v>
      </c>
      <c r="BM106" s="187" t="s">
        <v>645</v>
      </c>
    </row>
    <row r="107" spans="1:65" s="2" customFormat="1" ht="39">
      <c r="A107" s="33"/>
      <c r="B107" s="34"/>
      <c r="C107" s="35"/>
      <c r="D107" s="189" t="s">
        <v>182</v>
      </c>
      <c r="E107" s="35"/>
      <c r="F107" s="190" t="s">
        <v>646</v>
      </c>
      <c r="G107" s="35"/>
      <c r="H107" s="35"/>
      <c r="I107" s="114"/>
      <c r="J107" s="35"/>
      <c r="K107" s="35"/>
      <c r="L107" s="38"/>
      <c r="M107" s="191"/>
      <c r="N107" s="19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182</v>
      </c>
      <c r="AU107" s="16" t="s">
        <v>84</v>
      </c>
    </row>
    <row r="108" spans="1:65" s="12" customFormat="1" ht="11.25">
      <c r="B108" s="193"/>
      <c r="C108" s="194"/>
      <c r="D108" s="189" t="s">
        <v>183</v>
      </c>
      <c r="E108" s="195" t="s">
        <v>34</v>
      </c>
      <c r="F108" s="196" t="s">
        <v>647</v>
      </c>
      <c r="G108" s="194"/>
      <c r="H108" s="197">
        <v>450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183</v>
      </c>
      <c r="AU108" s="203" t="s">
        <v>84</v>
      </c>
      <c r="AV108" s="12" t="s">
        <v>84</v>
      </c>
      <c r="AW108" s="12" t="s">
        <v>36</v>
      </c>
      <c r="AX108" s="12" t="s">
        <v>82</v>
      </c>
      <c r="AY108" s="203" t="s">
        <v>179</v>
      </c>
    </row>
    <row r="109" spans="1:65" s="2" customFormat="1" ht="21.75" customHeight="1">
      <c r="A109" s="33"/>
      <c r="B109" s="34"/>
      <c r="C109" s="221" t="s">
        <v>432</v>
      </c>
      <c r="D109" s="221" t="s">
        <v>201</v>
      </c>
      <c r="E109" s="222" t="s">
        <v>223</v>
      </c>
      <c r="F109" s="223" t="s">
        <v>224</v>
      </c>
      <c r="G109" s="224" t="s">
        <v>176</v>
      </c>
      <c r="H109" s="225">
        <v>24</v>
      </c>
      <c r="I109" s="226"/>
      <c r="J109" s="227">
        <f>ROUND(I109*H109,2)</f>
        <v>0</v>
      </c>
      <c r="K109" s="223" t="s">
        <v>177</v>
      </c>
      <c r="L109" s="38"/>
      <c r="M109" s="228" t="s">
        <v>34</v>
      </c>
      <c r="N109" s="229" t="s">
        <v>46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180</v>
      </c>
      <c r="AT109" s="187" t="s">
        <v>201</v>
      </c>
      <c r="AU109" s="187" t="s">
        <v>84</v>
      </c>
      <c r="AY109" s="16" t="s">
        <v>179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82</v>
      </c>
      <c r="BK109" s="188">
        <f>ROUND(I109*H109,2)</f>
        <v>0</v>
      </c>
      <c r="BL109" s="16" t="s">
        <v>180</v>
      </c>
      <c r="BM109" s="187" t="s">
        <v>563</v>
      </c>
    </row>
    <row r="110" spans="1:65" s="2" customFormat="1" ht="19.5">
      <c r="A110" s="33"/>
      <c r="B110" s="34"/>
      <c r="C110" s="35"/>
      <c r="D110" s="189" t="s">
        <v>182</v>
      </c>
      <c r="E110" s="35"/>
      <c r="F110" s="190" t="s">
        <v>226</v>
      </c>
      <c r="G110" s="35"/>
      <c r="H110" s="35"/>
      <c r="I110" s="114"/>
      <c r="J110" s="35"/>
      <c r="K110" s="35"/>
      <c r="L110" s="38"/>
      <c r="M110" s="191"/>
      <c r="N110" s="19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182</v>
      </c>
      <c r="AU110" s="16" t="s">
        <v>84</v>
      </c>
    </row>
    <row r="111" spans="1:65" s="2" customFormat="1" ht="19.5">
      <c r="A111" s="33"/>
      <c r="B111" s="34"/>
      <c r="C111" s="35"/>
      <c r="D111" s="189" t="s">
        <v>194</v>
      </c>
      <c r="E111" s="35"/>
      <c r="F111" s="204" t="s">
        <v>648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194</v>
      </c>
      <c r="AU111" s="16" t="s">
        <v>84</v>
      </c>
    </row>
    <row r="112" spans="1:65" s="12" customFormat="1" ht="11.25">
      <c r="B112" s="193"/>
      <c r="C112" s="194"/>
      <c r="D112" s="189" t="s">
        <v>183</v>
      </c>
      <c r="E112" s="195" t="s">
        <v>34</v>
      </c>
      <c r="F112" s="196" t="s">
        <v>649</v>
      </c>
      <c r="G112" s="194"/>
      <c r="H112" s="197">
        <v>24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183</v>
      </c>
      <c r="AU112" s="203" t="s">
        <v>84</v>
      </c>
      <c r="AV112" s="12" t="s">
        <v>84</v>
      </c>
      <c r="AW112" s="12" t="s">
        <v>36</v>
      </c>
      <c r="AX112" s="12" t="s">
        <v>82</v>
      </c>
      <c r="AY112" s="203" t="s">
        <v>179</v>
      </c>
    </row>
    <row r="113" spans="1:65" s="2" customFormat="1" ht="21.75" customHeight="1">
      <c r="A113" s="33"/>
      <c r="B113" s="34"/>
      <c r="C113" s="221" t="s">
        <v>269</v>
      </c>
      <c r="D113" s="221" t="s">
        <v>201</v>
      </c>
      <c r="E113" s="222" t="s">
        <v>270</v>
      </c>
      <c r="F113" s="223" t="s">
        <v>271</v>
      </c>
      <c r="G113" s="224" t="s">
        <v>211</v>
      </c>
      <c r="H113" s="225">
        <v>0.5</v>
      </c>
      <c r="I113" s="226"/>
      <c r="J113" s="227">
        <f>ROUND(I113*H113,2)</f>
        <v>0</v>
      </c>
      <c r="K113" s="223" t="s">
        <v>177</v>
      </c>
      <c r="L113" s="38"/>
      <c r="M113" s="228" t="s">
        <v>34</v>
      </c>
      <c r="N113" s="229" t="s">
        <v>46</v>
      </c>
      <c r="O113" s="63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7" t="s">
        <v>180</v>
      </c>
      <c r="AT113" s="187" t="s">
        <v>201</v>
      </c>
      <c r="AU113" s="187" t="s">
        <v>84</v>
      </c>
      <c r="AY113" s="16" t="s">
        <v>179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82</v>
      </c>
      <c r="BK113" s="188">
        <f>ROUND(I113*H113,2)</f>
        <v>0</v>
      </c>
      <c r="BL113" s="16" t="s">
        <v>180</v>
      </c>
      <c r="BM113" s="187" t="s">
        <v>272</v>
      </c>
    </row>
    <row r="114" spans="1:65" s="2" customFormat="1" ht="39">
      <c r="A114" s="33"/>
      <c r="B114" s="34"/>
      <c r="C114" s="35"/>
      <c r="D114" s="189" t="s">
        <v>182</v>
      </c>
      <c r="E114" s="35"/>
      <c r="F114" s="190" t="s">
        <v>273</v>
      </c>
      <c r="G114" s="35"/>
      <c r="H114" s="35"/>
      <c r="I114" s="114"/>
      <c r="J114" s="35"/>
      <c r="K114" s="35"/>
      <c r="L114" s="38"/>
      <c r="M114" s="191"/>
      <c r="N114" s="19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182</v>
      </c>
      <c r="AU114" s="16" t="s">
        <v>84</v>
      </c>
    </row>
    <row r="115" spans="1:65" s="12" customFormat="1" ht="11.25">
      <c r="B115" s="193"/>
      <c r="C115" s="194"/>
      <c r="D115" s="189" t="s">
        <v>183</v>
      </c>
      <c r="E115" s="195" t="s">
        <v>34</v>
      </c>
      <c r="F115" s="196" t="s">
        <v>650</v>
      </c>
      <c r="G115" s="194"/>
      <c r="H115" s="197">
        <v>0.5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183</v>
      </c>
      <c r="AU115" s="203" t="s">
        <v>84</v>
      </c>
      <c r="AV115" s="12" t="s">
        <v>84</v>
      </c>
      <c r="AW115" s="12" t="s">
        <v>36</v>
      </c>
      <c r="AX115" s="12" t="s">
        <v>82</v>
      </c>
      <c r="AY115" s="203" t="s">
        <v>179</v>
      </c>
    </row>
    <row r="116" spans="1:65" s="2" customFormat="1" ht="21.75" customHeight="1">
      <c r="A116" s="33"/>
      <c r="B116" s="34"/>
      <c r="C116" s="221" t="s">
        <v>441</v>
      </c>
      <c r="D116" s="221" t="s">
        <v>201</v>
      </c>
      <c r="E116" s="222" t="s">
        <v>237</v>
      </c>
      <c r="F116" s="223" t="s">
        <v>238</v>
      </c>
      <c r="G116" s="224" t="s">
        <v>239</v>
      </c>
      <c r="H116" s="225">
        <v>5</v>
      </c>
      <c r="I116" s="226"/>
      <c r="J116" s="227">
        <f>ROUND(I116*H116,2)</f>
        <v>0</v>
      </c>
      <c r="K116" s="223" t="s">
        <v>177</v>
      </c>
      <c r="L116" s="38"/>
      <c r="M116" s="228" t="s">
        <v>34</v>
      </c>
      <c r="N116" s="229" t="s">
        <v>46</v>
      </c>
      <c r="O116" s="63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7" t="s">
        <v>180</v>
      </c>
      <c r="AT116" s="187" t="s">
        <v>201</v>
      </c>
      <c r="AU116" s="187" t="s">
        <v>84</v>
      </c>
      <c r="AY116" s="16" t="s">
        <v>179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6" t="s">
        <v>82</v>
      </c>
      <c r="BK116" s="188">
        <f>ROUND(I116*H116,2)</f>
        <v>0</v>
      </c>
      <c r="BL116" s="16" t="s">
        <v>180</v>
      </c>
      <c r="BM116" s="187" t="s">
        <v>567</v>
      </c>
    </row>
    <row r="117" spans="1:65" s="2" customFormat="1" ht="39">
      <c r="A117" s="33"/>
      <c r="B117" s="34"/>
      <c r="C117" s="35"/>
      <c r="D117" s="189" t="s">
        <v>182</v>
      </c>
      <c r="E117" s="35"/>
      <c r="F117" s="190" t="s">
        <v>241</v>
      </c>
      <c r="G117" s="35"/>
      <c r="H117" s="35"/>
      <c r="I117" s="114"/>
      <c r="J117" s="35"/>
      <c r="K117" s="35"/>
      <c r="L117" s="38"/>
      <c r="M117" s="191"/>
      <c r="N117" s="19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182</v>
      </c>
      <c r="AU117" s="16" t="s">
        <v>84</v>
      </c>
    </row>
    <row r="118" spans="1:65" s="2" customFormat="1" ht="19.5">
      <c r="A118" s="33"/>
      <c r="B118" s="34"/>
      <c r="C118" s="35"/>
      <c r="D118" s="189" t="s">
        <v>194</v>
      </c>
      <c r="E118" s="35"/>
      <c r="F118" s="204" t="s">
        <v>242</v>
      </c>
      <c r="G118" s="35"/>
      <c r="H118" s="35"/>
      <c r="I118" s="114"/>
      <c r="J118" s="35"/>
      <c r="K118" s="35"/>
      <c r="L118" s="38"/>
      <c r="M118" s="191"/>
      <c r="N118" s="19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194</v>
      </c>
      <c r="AU118" s="16" t="s">
        <v>84</v>
      </c>
    </row>
    <row r="119" spans="1:65" s="12" customFormat="1" ht="11.25">
      <c r="B119" s="193"/>
      <c r="C119" s="194"/>
      <c r="D119" s="189" t="s">
        <v>183</v>
      </c>
      <c r="E119" s="195" t="s">
        <v>34</v>
      </c>
      <c r="F119" s="196" t="s">
        <v>559</v>
      </c>
      <c r="G119" s="194"/>
      <c r="H119" s="197">
        <v>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84</v>
      </c>
      <c r="AV119" s="12" t="s">
        <v>84</v>
      </c>
      <c r="AW119" s="12" t="s">
        <v>36</v>
      </c>
      <c r="AX119" s="12" t="s">
        <v>82</v>
      </c>
      <c r="AY119" s="203" t="s">
        <v>179</v>
      </c>
    </row>
    <row r="120" spans="1:65" s="2" customFormat="1" ht="21.75" customHeight="1">
      <c r="A120" s="33"/>
      <c r="B120" s="34"/>
      <c r="C120" s="221" t="s">
        <v>444</v>
      </c>
      <c r="D120" s="221" t="s">
        <v>201</v>
      </c>
      <c r="E120" s="222" t="s">
        <v>245</v>
      </c>
      <c r="F120" s="223" t="s">
        <v>246</v>
      </c>
      <c r="G120" s="224" t="s">
        <v>239</v>
      </c>
      <c r="H120" s="225">
        <v>5</v>
      </c>
      <c r="I120" s="226"/>
      <c r="J120" s="227">
        <f>ROUND(I120*H120,2)</f>
        <v>0</v>
      </c>
      <c r="K120" s="223" t="s">
        <v>177</v>
      </c>
      <c r="L120" s="38"/>
      <c r="M120" s="228" t="s">
        <v>34</v>
      </c>
      <c r="N120" s="229" t="s">
        <v>46</v>
      </c>
      <c r="O120" s="6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7" t="s">
        <v>180</v>
      </c>
      <c r="AT120" s="187" t="s">
        <v>201</v>
      </c>
      <c r="AU120" s="187" t="s">
        <v>84</v>
      </c>
      <c r="AY120" s="16" t="s">
        <v>179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82</v>
      </c>
      <c r="BK120" s="188">
        <f>ROUND(I120*H120,2)</f>
        <v>0</v>
      </c>
      <c r="BL120" s="16" t="s">
        <v>180</v>
      </c>
      <c r="BM120" s="187" t="s">
        <v>568</v>
      </c>
    </row>
    <row r="121" spans="1:65" s="2" customFormat="1" ht="39">
      <c r="A121" s="33"/>
      <c r="B121" s="34"/>
      <c r="C121" s="35"/>
      <c r="D121" s="189" t="s">
        <v>182</v>
      </c>
      <c r="E121" s="35"/>
      <c r="F121" s="190" t="s">
        <v>248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182</v>
      </c>
      <c r="AU121" s="16" t="s">
        <v>84</v>
      </c>
    </row>
    <row r="122" spans="1:65" s="2" customFormat="1" ht="19.5">
      <c r="A122" s="33"/>
      <c r="B122" s="34"/>
      <c r="C122" s="35"/>
      <c r="D122" s="189" t="s">
        <v>194</v>
      </c>
      <c r="E122" s="35"/>
      <c r="F122" s="204" t="s">
        <v>443</v>
      </c>
      <c r="G122" s="35"/>
      <c r="H122" s="35"/>
      <c r="I122" s="114"/>
      <c r="J122" s="35"/>
      <c r="K122" s="35"/>
      <c r="L122" s="38"/>
      <c r="M122" s="191"/>
      <c r="N122" s="19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194</v>
      </c>
      <c r="AU122" s="16" t="s">
        <v>84</v>
      </c>
    </row>
    <row r="123" spans="1:65" s="12" customFormat="1" ht="11.25">
      <c r="B123" s="193"/>
      <c r="C123" s="194"/>
      <c r="D123" s="189" t="s">
        <v>183</v>
      </c>
      <c r="E123" s="195" t="s">
        <v>34</v>
      </c>
      <c r="F123" s="196" t="s">
        <v>651</v>
      </c>
      <c r="G123" s="194"/>
      <c r="H123" s="197">
        <v>5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183</v>
      </c>
      <c r="AU123" s="203" t="s">
        <v>84</v>
      </c>
      <c r="AV123" s="12" t="s">
        <v>84</v>
      </c>
      <c r="AW123" s="12" t="s">
        <v>36</v>
      </c>
      <c r="AX123" s="12" t="s">
        <v>82</v>
      </c>
      <c r="AY123" s="203" t="s">
        <v>179</v>
      </c>
    </row>
    <row r="124" spans="1:65" s="2" customFormat="1" ht="21.75" customHeight="1">
      <c r="A124" s="33"/>
      <c r="B124" s="34"/>
      <c r="C124" s="221" t="s">
        <v>463</v>
      </c>
      <c r="D124" s="221" t="s">
        <v>201</v>
      </c>
      <c r="E124" s="222" t="s">
        <v>252</v>
      </c>
      <c r="F124" s="223" t="s">
        <v>253</v>
      </c>
      <c r="G124" s="224" t="s">
        <v>239</v>
      </c>
      <c r="H124" s="225">
        <v>5</v>
      </c>
      <c r="I124" s="226"/>
      <c r="J124" s="227">
        <f>ROUND(I124*H124,2)</f>
        <v>0</v>
      </c>
      <c r="K124" s="223" t="s">
        <v>177</v>
      </c>
      <c r="L124" s="38"/>
      <c r="M124" s="228" t="s">
        <v>34</v>
      </c>
      <c r="N124" s="229" t="s">
        <v>46</v>
      </c>
      <c r="O124" s="63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7" t="s">
        <v>180</v>
      </c>
      <c r="AT124" s="187" t="s">
        <v>201</v>
      </c>
      <c r="AU124" s="187" t="s">
        <v>84</v>
      </c>
      <c r="AY124" s="16" t="s">
        <v>179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6" t="s">
        <v>82</v>
      </c>
      <c r="BK124" s="188">
        <f>ROUND(I124*H124,2)</f>
        <v>0</v>
      </c>
      <c r="BL124" s="16" t="s">
        <v>180</v>
      </c>
      <c r="BM124" s="187" t="s">
        <v>569</v>
      </c>
    </row>
    <row r="125" spans="1:65" s="2" customFormat="1" ht="29.25">
      <c r="A125" s="33"/>
      <c r="B125" s="34"/>
      <c r="C125" s="35"/>
      <c r="D125" s="189" t="s">
        <v>182</v>
      </c>
      <c r="E125" s="35"/>
      <c r="F125" s="190" t="s">
        <v>255</v>
      </c>
      <c r="G125" s="35"/>
      <c r="H125" s="35"/>
      <c r="I125" s="114"/>
      <c r="J125" s="35"/>
      <c r="K125" s="35"/>
      <c r="L125" s="38"/>
      <c r="M125" s="191"/>
      <c r="N125" s="192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182</v>
      </c>
      <c r="AU125" s="16" t="s">
        <v>84</v>
      </c>
    </row>
    <row r="126" spans="1:65" s="12" customFormat="1" ht="11.25">
      <c r="B126" s="193"/>
      <c r="C126" s="194"/>
      <c r="D126" s="189" t="s">
        <v>183</v>
      </c>
      <c r="E126" s="195" t="s">
        <v>34</v>
      </c>
      <c r="F126" s="196" t="s">
        <v>559</v>
      </c>
      <c r="G126" s="194"/>
      <c r="H126" s="197">
        <v>5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183</v>
      </c>
      <c r="AU126" s="203" t="s">
        <v>84</v>
      </c>
      <c r="AV126" s="12" t="s">
        <v>84</v>
      </c>
      <c r="AW126" s="12" t="s">
        <v>36</v>
      </c>
      <c r="AX126" s="12" t="s">
        <v>82</v>
      </c>
      <c r="AY126" s="203" t="s">
        <v>179</v>
      </c>
    </row>
    <row r="127" spans="1:65" s="2" customFormat="1" ht="21.75" customHeight="1">
      <c r="A127" s="33"/>
      <c r="B127" s="34"/>
      <c r="C127" s="221" t="s">
        <v>426</v>
      </c>
      <c r="D127" s="221" t="s">
        <v>201</v>
      </c>
      <c r="E127" s="222" t="s">
        <v>258</v>
      </c>
      <c r="F127" s="223" t="s">
        <v>259</v>
      </c>
      <c r="G127" s="224" t="s">
        <v>218</v>
      </c>
      <c r="H127" s="225">
        <v>950</v>
      </c>
      <c r="I127" s="226"/>
      <c r="J127" s="227">
        <f>ROUND(I127*H127,2)</f>
        <v>0</v>
      </c>
      <c r="K127" s="223" t="s">
        <v>177</v>
      </c>
      <c r="L127" s="38"/>
      <c r="M127" s="228" t="s">
        <v>34</v>
      </c>
      <c r="N127" s="229" t="s">
        <v>46</v>
      </c>
      <c r="O127" s="6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7" t="s">
        <v>180</v>
      </c>
      <c r="AT127" s="187" t="s">
        <v>201</v>
      </c>
      <c r="AU127" s="187" t="s">
        <v>84</v>
      </c>
      <c r="AY127" s="16" t="s">
        <v>179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6" t="s">
        <v>82</v>
      </c>
      <c r="BK127" s="188">
        <f>ROUND(I127*H127,2)</f>
        <v>0</v>
      </c>
      <c r="BL127" s="16" t="s">
        <v>180</v>
      </c>
      <c r="BM127" s="187" t="s">
        <v>570</v>
      </c>
    </row>
    <row r="128" spans="1:65" s="2" customFormat="1" ht="29.25">
      <c r="A128" s="33"/>
      <c r="B128" s="34"/>
      <c r="C128" s="35"/>
      <c r="D128" s="189" t="s">
        <v>182</v>
      </c>
      <c r="E128" s="35"/>
      <c r="F128" s="190" t="s">
        <v>261</v>
      </c>
      <c r="G128" s="35"/>
      <c r="H128" s="35"/>
      <c r="I128" s="114"/>
      <c r="J128" s="35"/>
      <c r="K128" s="35"/>
      <c r="L128" s="38"/>
      <c r="M128" s="191"/>
      <c r="N128" s="19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182</v>
      </c>
      <c r="AU128" s="16" t="s">
        <v>84</v>
      </c>
    </row>
    <row r="129" spans="1:65" s="12" customFormat="1" ht="11.25">
      <c r="B129" s="193"/>
      <c r="C129" s="194"/>
      <c r="D129" s="189" t="s">
        <v>183</v>
      </c>
      <c r="E129" s="195" t="s">
        <v>34</v>
      </c>
      <c r="F129" s="196" t="s">
        <v>652</v>
      </c>
      <c r="G129" s="194"/>
      <c r="H129" s="197">
        <v>950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183</v>
      </c>
      <c r="AU129" s="203" t="s">
        <v>84</v>
      </c>
      <c r="AV129" s="12" t="s">
        <v>84</v>
      </c>
      <c r="AW129" s="12" t="s">
        <v>36</v>
      </c>
      <c r="AX129" s="12" t="s">
        <v>82</v>
      </c>
      <c r="AY129" s="203" t="s">
        <v>179</v>
      </c>
    </row>
    <row r="130" spans="1:65" s="2" customFormat="1" ht="21.75" customHeight="1">
      <c r="A130" s="33"/>
      <c r="B130" s="34"/>
      <c r="C130" s="221" t="s">
        <v>438</v>
      </c>
      <c r="D130" s="221" t="s">
        <v>201</v>
      </c>
      <c r="E130" s="222" t="s">
        <v>265</v>
      </c>
      <c r="F130" s="223" t="s">
        <v>266</v>
      </c>
      <c r="G130" s="224" t="s">
        <v>218</v>
      </c>
      <c r="H130" s="225">
        <v>950</v>
      </c>
      <c r="I130" s="226"/>
      <c r="J130" s="227">
        <f>ROUND(I130*H130,2)</f>
        <v>0</v>
      </c>
      <c r="K130" s="223" t="s">
        <v>177</v>
      </c>
      <c r="L130" s="38"/>
      <c r="M130" s="228" t="s">
        <v>34</v>
      </c>
      <c r="N130" s="229" t="s">
        <v>46</v>
      </c>
      <c r="O130" s="6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7" t="s">
        <v>180</v>
      </c>
      <c r="AT130" s="187" t="s">
        <v>201</v>
      </c>
      <c r="AU130" s="187" t="s">
        <v>84</v>
      </c>
      <c r="AY130" s="16" t="s">
        <v>179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82</v>
      </c>
      <c r="BK130" s="188">
        <f>ROUND(I130*H130,2)</f>
        <v>0</v>
      </c>
      <c r="BL130" s="16" t="s">
        <v>180</v>
      </c>
      <c r="BM130" s="187" t="s">
        <v>573</v>
      </c>
    </row>
    <row r="131" spans="1:65" s="2" customFormat="1" ht="29.25">
      <c r="A131" s="33"/>
      <c r="B131" s="34"/>
      <c r="C131" s="35"/>
      <c r="D131" s="189" t="s">
        <v>182</v>
      </c>
      <c r="E131" s="35"/>
      <c r="F131" s="190" t="s">
        <v>268</v>
      </c>
      <c r="G131" s="35"/>
      <c r="H131" s="35"/>
      <c r="I131" s="114"/>
      <c r="J131" s="35"/>
      <c r="K131" s="35"/>
      <c r="L131" s="38"/>
      <c r="M131" s="191"/>
      <c r="N131" s="19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182</v>
      </c>
      <c r="AU131" s="16" t="s">
        <v>84</v>
      </c>
    </row>
    <row r="132" spans="1:65" s="12" customFormat="1" ht="11.25">
      <c r="B132" s="193"/>
      <c r="C132" s="194"/>
      <c r="D132" s="189" t="s">
        <v>183</v>
      </c>
      <c r="E132" s="195" t="s">
        <v>34</v>
      </c>
      <c r="F132" s="196" t="s">
        <v>652</v>
      </c>
      <c r="G132" s="194"/>
      <c r="H132" s="197">
        <v>950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183</v>
      </c>
      <c r="AU132" s="203" t="s">
        <v>84</v>
      </c>
      <c r="AV132" s="12" t="s">
        <v>84</v>
      </c>
      <c r="AW132" s="12" t="s">
        <v>36</v>
      </c>
      <c r="AX132" s="12" t="s">
        <v>82</v>
      </c>
      <c r="AY132" s="203" t="s">
        <v>179</v>
      </c>
    </row>
    <row r="133" spans="1:65" s="13" customFormat="1" ht="25.9" customHeight="1">
      <c r="B133" s="205"/>
      <c r="C133" s="206"/>
      <c r="D133" s="207" t="s">
        <v>74</v>
      </c>
      <c r="E133" s="208" t="s">
        <v>274</v>
      </c>
      <c r="F133" s="208" t="s">
        <v>275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SUM(P134:P177)</f>
        <v>0</v>
      </c>
      <c r="Q133" s="213"/>
      <c r="R133" s="214">
        <f>SUM(R134:R177)</f>
        <v>0</v>
      </c>
      <c r="S133" s="213"/>
      <c r="T133" s="215">
        <f>SUM(T134:T177)</f>
        <v>0</v>
      </c>
      <c r="AR133" s="216" t="s">
        <v>180</v>
      </c>
      <c r="AT133" s="217" t="s">
        <v>74</v>
      </c>
      <c r="AU133" s="217" t="s">
        <v>75</v>
      </c>
      <c r="AY133" s="216" t="s">
        <v>179</v>
      </c>
      <c r="BK133" s="218">
        <f>SUM(BK134:BK177)</f>
        <v>0</v>
      </c>
    </row>
    <row r="134" spans="1:65" s="2" customFormat="1" ht="21.75" customHeight="1">
      <c r="A134" s="33"/>
      <c r="B134" s="34"/>
      <c r="C134" s="221" t="s">
        <v>276</v>
      </c>
      <c r="D134" s="221" t="s">
        <v>201</v>
      </c>
      <c r="E134" s="222" t="s">
        <v>277</v>
      </c>
      <c r="F134" s="223" t="s">
        <v>278</v>
      </c>
      <c r="G134" s="224" t="s">
        <v>176</v>
      </c>
      <c r="H134" s="225">
        <v>14</v>
      </c>
      <c r="I134" s="226"/>
      <c r="J134" s="227">
        <f>ROUND(I134*H134,2)</f>
        <v>0</v>
      </c>
      <c r="K134" s="223" t="s">
        <v>177</v>
      </c>
      <c r="L134" s="38"/>
      <c r="M134" s="228" t="s">
        <v>34</v>
      </c>
      <c r="N134" s="229" t="s">
        <v>46</v>
      </c>
      <c r="O134" s="63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7" t="s">
        <v>279</v>
      </c>
      <c r="AT134" s="187" t="s">
        <v>201</v>
      </c>
      <c r="AU134" s="187" t="s">
        <v>82</v>
      </c>
      <c r="AY134" s="16" t="s">
        <v>179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82</v>
      </c>
      <c r="BK134" s="188">
        <f>ROUND(I134*H134,2)</f>
        <v>0</v>
      </c>
      <c r="BL134" s="16" t="s">
        <v>279</v>
      </c>
      <c r="BM134" s="187" t="s">
        <v>280</v>
      </c>
    </row>
    <row r="135" spans="1:65" s="2" customFormat="1" ht="11.25">
      <c r="A135" s="33"/>
      <c r="B135" s="34"/>
      <c r="C135" s="35"/>
      <c r="D135" s="189" t="s">
        <v>182</v>
      </c>
      <c r="E135" s="35"/>
      <c r="F135" s="190" t="s">
        <v>278</v>
      </c>
      <c r="G135" s="35"/>
      <c r="H135" s="35"/>
      <c r="I135" s="114"/>
      <c r="J135" s="35"/>
      <c r="K135" s="35"/>
      <c r="L135" s="38"/>
      <c r="M135" s="191"/>
      <c r="N135" s="19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182</v>
      </c>
      <c r="AU135" s="16" t="s">
        <v>82</v>
      </c>
    </row>
    <row r="136" spans="1:65" s="2" customFormat="1" ht="39">
      <c r="A136" s="33"/>
      <c r="B136" s="34"/>
      <c r="C136" s="35"/>
      <c r="D136" s="189" t="s">
        <v>194</v>
      </c>
      <c r="E136" s="35"/>
      <c r="F136" s="204" t="s">
        <v>653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194</v>
      </c>
      <c r="AU136" s="16" t="s">
        <v>82</v>
      </c>
    </row>
    <row r="137" spans="1:65" s="12" customFormat="1" ht="11.25">
      <c r="B137" s="193"/>
      <c r="C137" s="194"/>
      <c r="D137" s="189" t="s">
        <v>183</v>
      </c>
      <c r="E137" s="195" t="s">
        <v>34</v>
      </c>
      <c r="F137" s="196" t="s">
        <v>654</v>
      </c>
      <c r="G137" s="194"/>
      <c r="H137" s="197">
        <v>14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82</v>
      </c>
      <c r="AV137" s="12" t="s">
        <v>84</v>
      </c>
      <c r="AW137" s="12" t="s">
        <v>36</v>
      </c>
      <c r="AX137" s="12" t="s">
        <v>82</v>
      </c>
      <c r="AY137" s="203" t="s">
        <v>179</v>
      </c>
    </row>
    <row r="138" spans="1:65" s="2" customFormat="1" ht="21.75" customHeight="1">
      <c r="A138" s="33"/>
      <c r="B138" s="34"/>
      <c r="C138" s="221" t="s">
        <v>283</v>
      </c>
      <c r="D138" s="221" t="s">
        <v>201</v>
      </c>
      <c r="E138" s="222" t="s">
        <v>284</v>
      </c>
      <c r="F138" s="223" t="s">
        <v>285</v>
      </c>
      <c r="G138" s="224" t="s">
        <v>176</v>
      </c>
      <c r="H138" s="225">
        <v>14</v>
      </c>
      <c r="I138" s="226"/>
      <c r="J138" s="227">
        <f>ROUND(I138*H138,2)</f>
        <v>0</v>
      </c>
      <c r="K138" s="223" t="s">
        <v>177</v>
      </c>
      <c r="L138" s="38"/>
      <c r="M138" s="228" t="s">
        <v>34</v>
      </c>
      <c r="N138" s="229" t="s">
        <v>46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279</v>
      </c>
      <c r="AT138" s="187" t="s">
        <v>201</v>
      </c>
      <c r="AU138" s="187" t="s">
        <v>82</v>
      </c>
      <c r="AY138" s="16" t="s">
        <v>179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82</v>
      </c>
      <c r="BK138" s="188">
        <f>ROUND(I138*H138,2)</f>
        <v>0</v>
      </c>
      <c r="BL138" s="16" t="s">
        <v>279</v>
      </c>
      <c r="BM138" s="187" t="s">
        <v>286</v>
      </c>
    </row>
    <row r="139" spans="1:65" s="2" customFormat="1" ht="19.5">
      <c r="A139" s="33"/>
      <c r="B139" s="34"/>
      <c r="C139" s="35"/>
      <c r="D139" s="189" t="s">
        <v>182</v>
      </c>
      <c r="E139" s="35"/>
      <c r="F139" s="190" t="s">
        <v>287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182</v>
      </c>
      <c r="AU139" s="16" t="s">
        <v>82</v>
      </c>
    </row>
    <row r="140" spans="1:65" s="2" customFormat="1" ht="39">
      <c r="A140" s="33"/>
      <c r="B140" s="34"/>
      <c r="C140" s="35"/>
      <c r="D140" s="189" t="s">
        <v>194</v>
      </c>
      <c r="E140" s="35"/>
      <c r="F140" s="204" t="s">
        <v>653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194</v>
      </c>
      <c r="AU140" s="16" t="s">
        <v>82</v>
      </c>
    </row>
    <row r="141" spans="1:65" s="12" customFormat="1" ht="11.25">
      <c r="B141" s="193"/>
      <c r="C141" s="194"/>
      <c r="D141" s="189" t="s">
        <v>183</v>
      </c>
      <c r="E141" s="195" t="s">
        <v>34</v>
      </c>
      <c r="F141" s="196" t="s">
        <v>654</v>
      </c>
      <c r="G141" s="194"/>
      <c r="H141" s="197">
        <v>14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183</v>
      </c>
      <c r="AU141" s="203" t="s">
        <v>82</v>
      </c>
      <c r="AV141" s="12" t="s">
        <v>84</v>
      </c>
      <c r="AW141" s="12" t="s">
        <v>36</v>
      </c>
      <c r="AX141" s="12" t="s">
        <v>82</v>
      </c>
      <c r="AY141" s="203" t="s">
        <v>179</v>
      </c>
    </row>
    <row r="142" spans="1:65" s="2" customFormat="1" ht="21.75" customHeight="1">
      <c r="A142" s="33"/>
      <c r="B142" s="34"/>
      <c r="C142" s="221" t="s">
        <v>451</v>
      </c>
      <c r="D142" s="221" t="s">
        <v>201</v>
      </c>
      <c r="E142" s="222" t="s">
        <v>491</v>
      </c>
      <c r="F142" s="223" t="s">
        <v>492</v>
      </c>
      <c r="G142" s="224" t="s">
        <v>176</v>
      </c>
      <c r="H142" s="225">
        <v>1</v>
      </c>
      <c r="I142" s="226"/>
      <c r="J142" s="227">
        <f>ROUND(I142*H142,2)</f>
        <v>0</v>
      </c>
      <c r="K142" s="223" t="s">
        <v>177</v>
      </c>
      <c r="L142" s="38"/>
      <c r="M142" s="228" t="s">
        <v>34</v>
      </c>
      <c r="N142" s="229" t="s">
        <v>46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279</v>
      </c>
      <c r="AT142" s="187" t="s">
        <v>201</v>
      </c>
      <c r="AU142" s="187" t="s">
        <v>82</v>
      </c>
      <c r="AY142" s="16" t="s">
        <v>179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82</v>
      </c>
      <c r="BK142" s="188">
        <f>ROUND(I142*H142,2)</f>
        <v>0</v>
      </c>
      <c r="BL142" s="16" t="s">
        <v>279</v>
      </c>
      <c r="BM142" s="187" t="s">
        <v>594</v>
      </c>
    </row>
    <row r="143" spans="1:65" s="2" customFormat="1" ht="11.25">
      <c r="A143" s="33"/>
      <c r="B143" s="34"/>
      <c r="C143" s="35"/>
      <c r="D143" s="189" t="s">
        <v>182</v>
      </c>
      <c r="E143" s="35"/>
      <c r="F143" s="190" t="s">
        <v>492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182</v>
      </c>
      <c r="AU143" s="16" t="s">
        <v>82</v>
      </c>
    </row>
    <row r="144" spans="1:65" s="2" customFormat="1" ht="19.5">
      <c r="A144" s="33"/>
      <c r="B144" s="34"/>
      <c r="C144" s="35"/>
      <c r="D144" s="189" t="s">
        <v>194</v>
      </c>
      <c r="E144" s="35"/>
      <c r="F144" s="204" t="s">
        <v>655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194</v>
      </c>
      <c r="AU144" s="16" t="s">
        <v>82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494</v>
      </c>
      <c r="G145" s="194"/>
      <c r="H145" s="197">
        <v>1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82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406</v>
      </c>
      <c r="D146" s="221" t="s">
        <v>201</v>
      </c>
      <c r="E146" s="222" t="s">
        <v>496</v>
      </c>
      <c r="F146" s="223" t="s">
        <v>497</v>
      </c>
      <c r="G146" s="224" t="s">
        <v>176</v>
      </c>
      <c r="H146" s="225">
        <v>1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279</v>
      </c>
      <c r="AT146" s="187" t="s">
        <v>201</v>
      </c>
      <c r="AU146" s="187" t="s">
        <v>82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279</v>
      </c>
      <c r="BM146" s="187" t="s">
        <v>596</v>
      </c>
    </row>
    <row r="147" spans="1:65" s="2" customFormat="1" ht="11.25">
      <c r="A147" s="33"/>
      <c r="B147" s="34"/>
      <c r="C147" s="35"/>
      <c r="D147" s="189" t="s">
        <v>182</v>
      </c>
      <c r="E147" s="35"/>
      <c r="F147" s="190" t="s">
        <v>499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82</v>
      </c>
    </row>
    <row r="148" spans="1:65" s="2" customFormat="1" ht="19.5">
      <c r="A148" s="33"/>
      <c r="B148" s="34"/>
      <c r="C148" s="35"/>
      <c r="D148" s="189" t="s">
        <v>194</v>
      </c>
      <c r="E148" s="35"/>
      <c r="F148" s="204" t="s">
        <v>655</v>
      </c>
      <c r="G148" s="35"/>
      <c r="H148" s="35"/>
      <c r="I148" s="114"/>
      <c r="J148" s="35"/>
      <c r="K148" s="35"/>
      <c r="L148" s="38"/>
      <c r="M148" s="191"/>
      <c r="N148" s="19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194</v>
      </c>
      <c r="AU148" s="16" t="s">
        <v>82</v>
      </c>
    </row>
    <row r="149" spans="1:65" s="12" customFormat="1" ht="11.25">
      <c r="B149" s="193"/>
      <c r="C149" s="194"/>
      <c r="D149" s="189" t="s">
        <v>183</v>
      </c>
      <c r="E149" s="195" t="s">
        <v>34</v>
      </c>
      <c r="F149" s="196" t="s">
        <v>494</v>
      </c>
      <c r="G149" s="194"/>
      <c r="H149" s="197">
        <v>1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183</v>
      </c>
      <c r="AU149" s="203" t="s">
        <v>82</v>
      </c>
      <c r="AV149" s="12" t="s">
        <v>84</v>
      </c>
      <c r="AW149" s="12" t="s">
        <v>36</v>
      </c>
      <c r="AX149" s="12" t="s">
        <v>82</v>
      </c>
      <c r="AY149" s="203" t="s">
        <v>179</v>
      </c>
    </row>
    <row r="150" spans="1:65" s="2" customFormat="1" ht="21.75" customHeight="1">
      <c r="A150" s="33"/>
      <c r="B150" s="34"/>
      <c r="C150" s="221" t="s">
        <v>312</v>
      </c>
      <c r="D150" s="221" t="s">
        <v>201</v>
      </c>
      <c r="E150" s="222" t="s">
        <v>313</v>
      </c>
      <c r="F150" s="223" t="s">
        <v>314</v>
      </c>
      <c r="G150" s="224" t="s">
        <v>192</v>
      </c>
      <c r="H150" s="225">
        <v>108</v>
      </c>
      <c r="I150" s="226"/>
      <c r="J150" s="227">
        <f>ROUND(I150*H150,2)</f>
        <v>0</v>
      </c>
      <c r="K150" s="223" t="s">
        <v>177</v>
      </c>
      <c r="L150" s="38"/>
      <c r="M150" s="228" t="s">
        <v>34</v>
      </c>
      <c r="N150" s="229" t="s">
        <v>46</v>
      </c>
      <c r="O150" s="6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7" t="s">
        <v>279</v>
      </c>
      <c r="AT150" s="187" t="s">
        <v>201</v>
      </c>
      <c r="AU150" s="187" t="s">
        <v>82</v>
      </c>
      <c r="AY150" s="16" t="s">
        <v>179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82</v>
      </c>
      <c r="BK150" s="188">
        <f>ROUND(I150*H150,2)</f>
        <v>0</v>
      </c>
      <c r="BL150" s="16" t="s">
        <v>279</v>
      </c>
      <c r="BM150" s="187" t="s">
        <v>315</v>
      </c>
    </row>
    <row r="151" spans="1:65" s="2" customFormat="1" ht="58.5">
      <c r="A151" s="33"/>
      <c r="B151" s="34"/>
      <c r="C151" s="35"/>
      <c r="D151" s="189" t="s">
        <v>182</v>
      </c>
      <c r="E151" s="35"/>
      <c r="F151" s="190" t="s">
        <v>316</v>
      </c>
      <c r="G151" s="35"/>
      <c r="H151" s="35"/>
      <c r="I151" s="114"/>
      <c r="J151" s="35"/>
      <c r="K151" s="35"/>
      <c r="L151" s="38"/>
      <c r="M151" s="191"/>
      <c r="N151" s="19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182</v>
      </c>
      <c r="AU151" s="16" t="s">
        <v>82</v>
      </c>
    </row>
    <row r="152" spans="1:65" s="2" customFormat="1" ht="19.5">
      <c r="A152" s="33"/>
      <c r="B152" s="34"/>
      <c r="C152" s="35"/>
      <c r="D152" s="189" t="s">
        <v>194</v>
      </c>
      <c r="E152" s="35"/>
      <c r="F152" s="204" t="s">
        <v>317</v>
      </c>
      <c r="G152" s="35"/>
      <c r="H152" s="35"/>
      <c r="I152" s="114"/>
      <c r="J152" s="35"/>
      <c r="K152" s="35"/>
      <c r="L152" s="38"/>
      <c r="M152" s="191"/>
      <c r="N152" s="19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194</v>
      </c>
      <c r="AU152" s="16" t="s">
        <v>82</v>
      </c>
    </row>
    <row r="153" spans="1:65" s="12" customFormat="1" ht="11.25">
      <c r="B153" s="193"/>
      <c r="C153" s="194"/>
      <c r="D153" s="189" t="s">
        <v>183</v>
      </c>
      <c r="E153" s="195" t="s">
        <v>34</v>
      </c>
      <c r="F153" s="196" t="s">
        <v>424</v>
      </c>
      <c r="G153" s="194"/>
      <c r="H153" s="197">
        <v>108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183</v>
      </c>
      <c r="AU153" s="203" t="s">
        <v>82</v>
      </c>
      <c r="AV153" s="12" t="s">
        <v>84</v>
      </c>
      <c r="AW153" s="12" t="s">
        <v>36</v>
      </c>
      <c r="AX153" s="12" t="s">
        <v>82</v>
      </c>
      <c r="AY153" s="203" t="s">
        <v>179</v>
      </c>
    </row>
    <row r="154" spans="1:65" s="2" customFormat="1" ht="21.75" customHeight="1">
      <c r="A154" s="33"/>
      <c r="B154" s="34"/>
      <c r="C154" s="221" t="s">
        <v>521</v>
      </c>
      <c r="D154" s="221" t="s">
        <v>201</v>
      </c>
      <c r="E154" s="222" t="s">
        <v>656</v>
      </c>
      <c r="F154" s="223" t="s">
        <v>657</v>
      </c>
      <c r="G154" s="224" t="s">
        <v>192</v>
      </c>
      <c r="H154" s="225">
        <v>22.225999999999999</v>
      </c>
      <c r="I154" s="226"/>
      <c r="J154" s="227">
        <f>ROUND(I154*H154,2)</f>
        <v>0</v>
      </c>
      <c r="K154" s="223" t="s">
        <v>177</v>
      </c>
      <c r="L154" s="38"/>
      <c r="M154" s="228" t="s">
        <v>34</v>
      </c>
      <c r="N154" s="229" t="s">
        <v>46</v>
      </c>
      <c r="O154" s="6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7" t="s">
        <v>279</v>
      </c>
      <c r="AT154" s="187" t="s">
        <v>201</v>
      </c>
      <c r="AU154" s="187" t="s">
        <v>82</v>
      </c>
      <c r="AY154" s="16" t="s">
        <v>179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82</v>
      </c>
      <c r="BK154" s="188">
        <f>ROUND(I154*H154,2)</f>
        <v>0</v>
      </c>
      <c r="BL154" s="16" t="s">
        <v>279</v>
      </c>
      <c r="BM154" s="187" t="s">
        <v>658</v>
      </c>
    </row>
    <row r="155" spans="1:65" s="2" customFormat="1" ht="58.5">
      <c r="A155" s="33"/>
      <c r="B155" s="34"/>
      <c r="C155" s="35"/>
      <c r="D155" s="189" t="s">
        <v>182</v>
      </c>
      <c r="E155" s="35"/>
      <c r="F155" s="190" t="s">
        <v>659</v>
      </c>
      <c r="G155" s="35"/>
      <c r="H155" s="35"/>
      <c r="I155" s="114"/>
      <c r="J155" s="35"/>
      <c r="K155" s="35"/>
      <c r="L155" s="38"/>
      <c r="M155" s="191"/>
      <c r="N155" s="19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182</v>
      </c>
      <c r="AU155" s="16" t="s">
        <v>82</v>
      </c>
    </row>
    <row r="156" spans="1:65" s="2" customFormat="1" ht="19.5">
      <c r="A156" s="33"/>
      <c r="B156" s="34"/>
      <c r="C156" s="35"/>
      <c r="D156" s="189" t="s">
        <v>194</v>
      </c>
      <c r="E156" s="35"/>
      <c r="F156" s="204" t="s">
        <v>303</v>
      </c>
      <c r="G156" s="35"/>
      <c r="H156" s="35"/>
      <c r="I156" s="114"/>
      <c r="J156" s="35"/>
      <c r="K156" s="35"/>
      <c r="L156" s="38"/>
      <c r="M156" s="191"/>
      <c r="N156" s="19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194</v>
      </c>
      <c r="AU156" s="16" t="s">
        <v>82</v>
      </c>
    </row>
    <row r="157" spans="1:65" s="12" customFormat="1" ht="11.25">
      <c r="B157" s="193"/>
      <c r="C157" s="194"/>
      <c r="D157" s="189" t="s">
        <v>183</v>
      </c>
      <c r="E157" s="195" t="s">
        <v>34</v>
      </c>
      <c r="F157" s="196" t="s">
        <v>660</v>
      </c>
      <c r="G157" s="194"/>
      <c r="H157" s="197">
        <v>22.225999999999999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183</v>
      </c>
      <c r="AU157" s="203" t="s">
        <v>82</v>
      </c>
      <c r="AV157" s="12" t="s">
        <v>84</v>
      </c>
      <c r="AW157" s="12" t="s">
        <v>36</v>
      </c>
      <c r="AX157" s="12" t="s">
        <v>82</v>
      </c>
      <c r="AY157" s="203" t="s">
        <v>179</v>
      </c>
    </row>
    <row r="158" spans="1:65" s="2" customFormat="1" ht="21.75" customHeight="1">
      <c r="A158" s="33"/>
      <c r="B158" s="34"/>
      <c r="C158" s="221" t="s">
        <v>510</v>
      </c>
      <c r="D158" s="221" t="s">
        <v>201</v>
      </c>
      <c r="E158" s="222" t="s">
        <v>319</v>
      </c>
      <c r="F158" s="223" t="s">
        <v>320</v>
      </c>
      <c r="G158" s="224" t="s">
        <v>192</v>
      </c>
      <c r="H158" s="225">
        <v>22.225999999999999</v>
      </c>
      <c r="I158" s="226"/>
      <c r="J158" s="227">
        <f>ROUND(I158*H158,2)</f>
        <v>0</v>
      </c>
      <c r="K158" s="223" t="s">
        <v>177</v>
      </c>
      <c r="L158" s="38"/>
      <c r="M158" s="228" t="s">
        <v>34</v>
      </c>
      <c r="N158" s="229" t="s">
        <v>46</v>
      </c>
      <c r="O158" s="6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7" t="s">
        <v>279</v>
      </c>
      <c r="AT158" s="187" t="s">
        <v>201</v>
      </c>
      <c r="AU158" s="187" t="s">
        <v>82</v>
      </c>
      <c r="AY158" s="16" t="s">
        <v>179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82</v>
      </c>
      <c r="BK158" s="188">
        <f>ROUND(I158*H158,2)</f>
        <v>0</v>
      </c>
      <c r="BL158" s="16" t="s">
        <v>279</v>
      </c>
      <c r="BM158" s="187" t="s">
        <v>661</v>
      </c>
    </row>
    <row r="159" spans="1:65" s="2" customFormat="1" ht="29.25">
      <c r="A159" s="33"/>
      <c r="B159" s="34"/>
      <c r="C159" s="35"/>
      <c r="D159" s="189" t="s">
        <v>182</v>
      </c>
      <c r="E159" s="35"/>
      <c r="F159" s="190" t="s">
        <v>322</v>
      </c>
      <c r="G159" s="35"/>
      <c r="H159" s="35"/>
      <c r="I159" s="114"/>
      <c r="J159" s="35"/>
      <c r="K159" s="35"/>
      <c r="L159" s="38"/>
      <c r="M159" s="191"/>
      <c r="N159" s="19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182</v>
      </c>
      <c r="AU159" s="16" t="s">
        <v>82</v>
      </c>
    </row>
    <row r="160" spans="1:65" s="2" customFormat="1" ht="19.5">
      <c r="A160" s="33"/>
      <c r="B160" s="34"/>
      <c r="C160" s="35"/>
      <c r="D160" s="189" t="s">
        <v>194</v>
      </c>
      <c r="E160" s="35"/>
      <c r="F160" s="204" t="s">
        <v>323</v>
      </c>
      <c r="G160" s="35"/>
      <c r="H160" s="35"/>
      <c r="I160" s="114"/>
      <c r="J160" s="35"/>
      <c r="K160" s="35"/>
      <c r="L160" s="38"/>
      <c r="M160" s="191"/>
      <c r="N160" s="19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194</v>
      </c>
      <c r="AU160" s="16" t="s">
        <v>82</v>
      </c>
    </row>
    <row r="161" spans="1:65" s="12" customFormat="1" ht="11.25">
      <c r="B161" s="193"/>
      <c r="C161" s="194"/>
      <c r="D161" s="189" t="s">
        <v>183</v>
      </c>
      <c r="E161" s="195" t="s">
        <v>34</v>
      </c>
      <c r="F161" s="196" t="s">
        <v>660</v>
      </c>
      <c r="G161" s="194"/>
      <c r="H161" s="197">
        <v>22.225999999999999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183</v>
      </c>
      <c r="AU161" s="203" t="s">
        <v>82</v>
      </c>
      <c r="AV161" s="12" t="s">
        <v>84</v>
      </c>
      <c r="AW161" s="12" t="s">
        <v>36</v>
      </c>
      <c r="AX161" s="12" t="s">
        <v>82</v>
      </c>
      <c r="AY161" s="203" t="s">
        <v>179</v>
      </c>
    </row>
    <row r="162" spans="1:65" s="2" customFormat="1" ht="21.75" customHeight="1">
      <c r="A162" s="33"/>
      <c r="B162" s="34"/>
      <c r="C162" s="221" t="s">
        <v>324</v>
      </c>
      <c r="D162" s="221" t="s">
        <v>201</v>
      </c>
      <c r="E162" s="222" t="s">
        <v>325</v>
      </c>
      <c r="F162" s="223" t="s">
        <v>326</v>
      </c>
      <c r="G162" s="224" t="s">
        <v>192</v>
      </c>
      <c r="H162" s="225">
        <v>0.128</v>
      </c>
      <c r="I162" s="226"/>
      <c r="J162" s="227">
        <f>ROUND(I162*H162,2)</f>
        <v>0</v>
      </c>
      <c r="K162" s="223" t="s">
        <v>177</v>
      </c>
      <c r="L162" s="38"/>
      <c r="M162" s="228" t="s">
        <v>34</v>
      </c>
      <c r="N162" s="229" t="s">
        <v>46</v>
      </c>
      <c r="O162" s="63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7" t="s">
        <v>279</v>
      </c>
      <c r="AT162" s="187" t="s">
        <v>201</v>
      </c>
      <c r="AU162" s="187" t="s">
        <v>82</v>
      </c>
      <c r="AY162" s="16" t="s">
        <v>179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6" t="s">
        <v>82</v>
      </c>
      <c r="BK162" s="188">
        <f>ROUND(I162*H162,2)</f>
        <v>0</v>
      </c>
      <c r="BL162" s="16" t="s">
        <v>279</v>
      </c>
      <c r="BM162" s="187" t="s">
        <v>327</v>
      </c>
    </row>
    <row r="163" spans="1:65" s="2" customFormat="1" ht="58.5">
      <c r="A163" s="33"/>
      <c r="B163" s="34"/>
      <c r="C163" s="35"/>
      <c r="D163" s="189" t="s">
        <v>182</v>
      </c>
      <c r="E163" s="35"/>
      <c r="F163" s="190" t="s">
        <v>328</v>
      </c>
      <c r="G163" s="35"/>
      <c r="H163" s="35"/>
      <c r="I163" s="114"/>
      <c r="J163" s="35"/>
      <c r="K163" s="35"/>
      <c r="L163" s="38"/>
      <c r="M163" s="191"/>
      <c r="N163" s="19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182</v>
      </c>
      <c r="AU163" s="16" t="s">
        <v>82</v>
      </c>
    </row>
    <row r="164" spans="1:65" s="2" customFormat="1" ht="19.5">
      <c r="A164" s="33"/>
      <c r="B164" s="34"/>
      <c r="C164" s="35"/>
      <c r="D164" s="189" t="s">
        <v>194</v>
      </c>
      <c r="E164" s="35"/>
      <c r="F164" s="204" t="s">
        <v>329</v>
      </c>
      <c r="G164" s="35"/>
      <c r="H164" s="35"/>
      <c r="I164" s="114"/>
      <c r="J164" s="35"/>
      <c r="K164" s="35"/>
      <c r="L164" s="38"/>
      <c r="M164" s="191"/>
      <c r="N164" s="19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194</v>
      </c>
      <c r="AU164" s="16" t="s">
        <v>82</v>
      </c>
    </row>
    <row r="165" spans="1:65" s="12" customFormat="1" ht="11.25">
      <c r="B165" s="193"/>
      <c r="C165" s="194"/>
      <c r="D165" s="189" t="s">
        <v>183</v>
      </c>
      <c r="E165" s="195" t="s">
        <v>34</v>
      </c>
      <c r="F165" s="196" t="s">
        <v>662</v>
      </c>
      <c r="G165" s="194"/>
      <c r="H165" s="197">
        <v>0.128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183</v>
      </c>
      <c r="AU165" s="203" t="s">
        <v>82</v>
      </c>
      <c r="AV165" s="12" t="s">
        <v>84</v>
      </c>
      <c r="AW165" s="12" t="s">
        <v>36</v>
      </c>
      <c r="AX165" s="12" t="s">
        <v>82</v>
      </c>
      <c r="AY165" s="203" t="s">
        <v>179</v>
      </c>
    </row>
    <row r="166" spans="1:65" s="2" customFormat="1" ht="21.75" customHeight="1">
      <c r="A166" s="33"/>
      <c r="B166" s="34"/>
      <c r="C166" s="221" t="s">
        <v>609</v>
      </c>
      <c r="D166" s="221" t="s">
        <v>201</v>
      </c>
      <c r="E166" s="222" t="s">
        <v>306</v>
      </c>
      <c r="F166" s="223" t="s">
        <v>307</v>
      </c>
      <c r="G166" s="224" t="s">
        <v>192</v>
      </c>
      <c r="H166" s="225">
        <v>21.114999999999998</v>
      </c>
      <c r="I166" s="226"/>
      <c r="J166" s="227">
        <f>ROUND(I166*H166,2)</f>
        <v>0</v>
      </c>
      <c r="K166" s="223" t="s">
        <v>177</v>
      </c>
      <c r="L166" s="38"/>
      <c r="M166" s="228" t="s">
        <v>34</v>
      </c>
      <c r="N166" s="229" t="s">
        <v>46</v>
      </c>
      <c r="O166" s="6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7" t="s">
        <v>279</v>
      </c>
      <c r="AT166" s="187" t="s">
        <v>201</v>
      </c>
      <c r="AU166" s="187" t="s">
        <v>82</v>
      </c>
      <c r="AY166" s="16" t="s">
        <v>179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82</v>
      </c>
      <c r="BK166" s="188">
        <f>ROUND(I166*H166,2)</f>
        <v>0</v>
      </c>
      <c r="BL166" s="16" t="s">
        <v>279</v>
      </c>
      <c r="BM166" s="187" t="s">
        <v>610</v>
      </c>
    </row>
    <row r="167" spans="1:65" s="2" customFormat="1" ht="58.5">
      <c r="A167" s="33"/>
      <c r="B167" s="34"/>
      <c r="C167" s="35"/>
      <c r="D167" s="189" t="s">
        <v>182</v>
      </c>
      <c r="E167" s="35"/>
      <c r="F167" s="190" t="s">
        <v>309</v>
      </c>
      <c r="G167" s="35"/>
      <c r="H167" s="35"/>
      <c r="I167" s="114"/>
      <c r="J167" s="35"/>
      <c r="K167" s="35"/>
      <c r="L167" s="38"/>
      <c r="M167" s="191"/>
      <c r="N167" s="192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182</v>
      </c>
      <c r="AU167" s="16" t="s">
        <v>82</v>
      </c>
    </row>
    <row r="168" spans="1:65" s="2" customFormat="1" ht="19.5">
      <c r="A168" s="33"/>
      <c r="B168" s="34"/>
      <c r="C168" s="35"/>
      <c r="D168" s="189" t="s">
        <v>194</v>
      </c>
      <c r="E168" s="35"/>
      <c r="F168" s="204" t="s">
        <v>663</v>
      </c>
      <c r="G168" s="35"/>
      <c r="H168" s="35"/>
      <c r="I168" s="114"/>
      <c r="J168" s="35"/>
      <c r="K168" s="35"/>
      <c r="L168" s="38"/>
      <c r="M168" s="191"/>
      <c r="N168" s="19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194</v>
      </c>
      <c r="AU168" s="16" t="s">
        <v>82</v>
      </c>
    </row>
    <row r="169" spans="1:65" s="12" customFormat="1" ht="11.25">
      <c r="B169" s="193"/>
      <c r="C169" s="194"/>
      <c r="D169" s="189" t="s">
        <v>183</v>
      </c>
      <c r="E169" s="195" t="s">
        <v>34</v>
      </c>
      <c r="F169" s="196" t="s">
        <v>664</v>
      </c>
      <c r="G169" s="194"/>
      <c r="H169" s="197">
        <v>21.114999999999998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183</v>
      </c>
      <c r="AU169" s="203" t="s">
        <v>82</v>
      </c>
      <c r="AV169" s="12" t="s">
        <v>84</v>
      </c>
      <c r="AW169" s="12" t="s">
        <v>36</v>
      </c>
      <c r="AX169" s="12" t="s">
        <v>82</v>
      </c>
      <c r="AY169" s="203" t="s">
        <v>179</v>
      </c>
    </row>
    <row r="170" spans="1:65" s="2" customFormat="1" ht="21.75" customHeight="1">
      <c r="A170" s="33"/>
      <c r="B170" s="34"/>
      <c r="C170" s="221" t="s">
        <v>331</v>
      </c>
      <c r="D170" s="221" t="s">
        <v>201</v>
      </c>
      <c r="E170" s="222" t="s">
        <v>332</v>
      </c>
      <c r="F170" s="223" t="s">
        <v>333</v>
      </c>
      <c r="G170" s="224" t="s">
        <v>192</v>
      </c>
      <c r="H170" s="225">
        <v>0.122</v>
      </c>
      <c r="I170" s="226"/>
      <c r="J170" s="227">
        <f>ROUND(I170*H170,2)</f>
        <v>0</v>
      </c>
      <c r="K170" s="223" t="s">
        <v>177</v>
      </c>
      <c r="L170" s="38"/>
      <c r="M170" s="228" t="s">
        <v>34</v>
      </c>
      <c r="N170" s="229" t="s">
        <v>46</v>
      </c>
      <c r="O170" s="63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7" t="s">
        <v>279</v>
      </c>
      <c r="AT170" s="187" t="s">
        <v>201</v>
      </c>
      <c r="AU170" s="187" t="s">
        <v>82</v>
      </c>
      <c r="AY170" s="16" t="s">
        <v>179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6" t="s">
        <v>82</v>
      </c>
      <c r="BK170" s="188">
        <f>ROUND(I170*H170,2)</f>
        <v>0</v>
      </c>
      <c r="BL170" s="16" t="s">
        <v>279</v>
      </c>
      <c r="BM170" s="187" t="s">
        <v>334</v>
      </c>
    </row>
    <row r="171" spans="1:65" s="2" customFormat="1" ht="58.5">
      <c r="A171" s="33"/>
      <c r="B171" s="34"/>
      <c r="C171" s="35"/>
      <c r="D171" s="189" t="s">
        <v>182</v>
      </c>
      <c r="E171" s="35"/>
      <c r="F171" s="190" t="s">
        <v>335</v>
      </c>
      <c r="G171" s="35"/>
      <c r="H171" s="35"/>
      <c r="I171" s="114"/>
      <c r="J171" s="35"/>
      <c r="K171" s="35"/>
      <c r="L171" s="38"/>
      <c r="M171" s="191"/>
      <c r="N171" s="192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182</v>
      </c>
      <c r="AU171" s="16" t="s">
        <v>82</v>
      </c>
    </row>
    <row r="172" spans="1:65" s="2" customFormat="1" ht="19.5">
      <c r="A172" s="33"/>
      <c r="B172" s="34"/>
      <c r="C172" s="35"/>
      <c r="D172" s="189" t="s">
        <v>194</v>
      </c>
      <c r="E172" s="35"/>
      <c r="F172" s="204" t="s">
        <v>336</v>
      </c>
      <c r="G172" s="35"/>
      <c r="H172" s="35"/>
      <c r="I172" s="114"/>
      <c r="J172" s="35"/>
      <c r="K172" s="35"/>
      <c r="L172" s="38"/>
      <c r="M172" s="191"/>
      <c r="N172" s="19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194</v>
      </c>
      <c r="AU172" s="16" t="s">
        <v>82</v>
      </c>
    </row>
    <row r="173" spans="1:65" s="12" customFormat="1" ht="11.25">
      <c r="B173" s="193"/>
      <c r="C173" s="194"/>
      <c r="D173" s="189" t="s">
        <v>183</v>
      </c>
      <c r="E173" s="195" t="s">
        <v>34</v>
      </c>
      <c r="F173" s="196" t="s">
        <v>665</v>
      </c>
      <c r="G173" s="194"/>
      <c r="H173" s="197">
        <v>0.122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183</v>
      </c>
      <c r="AU173" s="203" t="s">
        <v>82</v>
      </c>
      <c r="AV173" s="12" t="s">
        <v>84</v>
      </c>
      <c r="AW173" s="12" t="s">
        <v>36</v>
      </c>
      <c r="AX173" s="12" t="s">
        <v>82</v>
      </c>
      <c r="AY173" s="203" t="s">
        <v>179</v>
      </c>
    </row>
    <row r="174" spans="1:65" s="2" customFormat="1" ht="21.75" customHeight="1">
      <c r="A174" s="33"/>
      <c r="B174" s="34"/>
      <c r="C174" s="221" t="s">
        <v>338</v>
      </c>
      <c r="D174" s="221" t="s">
        <v>201</v>
      </c>
      <c r="E174" s="222" t="s">
        <v>339</v>
      </c>
      <c r="F174" s="223" t="s">
        <v>340</v>
      </c>
      <c r="G174" s="224" t="s">
        <v>192</v>
      </c>
      <c r="H174" s="225">
        <v>0.122</v>
      </c>
      <c r="I174" s="226"/>
      <c r="J174" s="227">
        <f>ROUND(I174*H174,2)</f>
        <v>0</v>
      </c>
      <c r="K174" s="223" t="s">
        <v>177</v>
      </c>
      <c r="L174" s="38"/>
      <c r="M174" s="228" t="s">
        <v>34</v>
      </c>
      <c r="N174" s="229" t="s">
        <v>46</v>
      </c>
      <c r="O174" s="63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7" t="s">
        <v>279</v>
      </c>
      <c r="AT174" s="187" t="s">
        <v>201</v>
      </c>
      <c r="AU174" s="187" t="s">
        <v>82</v>
      </c>
      <c r="AY174" s="16" t="s">
        <v>179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6" t="s">
        <v>82</v>
      </c>
      <c r="BK174" s="188">
        <f>ROUND(I174*H174,2)</f>
        <v>0</v>
      </c>
      <c r="BL174" s="16" t="s">
        <v>279</v>
      </c>
      <c r="BM174" s="187" t="s">
        <v>341</v>
      </c>
    </row>
    <row r="175" spans="1:65" s="2" customFormat="1" ht="29.25">
      <c r="A175" s="33"/>
      <c r="B175" s="34"/>
      <c r="C175" s="35"/>
      <c r="D175" s="189" t="s">
        <v>182</v>
      </c>
      <c r="E175" s="35"/>
      <c r="F175" s="190" t="s">
        <v>342</v>
      </c>
      <c r="G175" s="35"/>
      <c r="H175" s="35"/>
      <c r="I175" s="114"/>
      <c r="J175" s="35"/>
      <c r="K175" s="35"/>
      <c r="L175" s="38"/>
      <c r="M175" s="191"/>
      <c r="N175" s="192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182</v>
      </c>
      <c r="AU175" s="16" t="s">
        <v>82</v>
      </c>
    </row>
    <row r="176" spans="1:65" s="2" customFormat="1" ht="19.5">
      <c r="A176" s="33"/>
      <c r="B176" s="34"/>
      <c r="C176" s="35"/>
      <c r="D176" s="189" t="s">
        <v>194</v>
      </c>
      <c r="E176" s="35"/>
      <c r="F176" s="204" t="s">
        <v>666</v>
      </c>
      <c r="G176" s="35"/>
      <c r="H176" s="35"/>
      <c r="I176" s="114"/>
      <c r="J176" s="35"/>
      <c r="K176" s="35"/>
      <c r="L176" s="38"/>
      <c r="M176" s="191"/>
      <c r="N176" s="19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194</v>
      </c>
      <c r="AU176" s="16" t="s">
        <v>82</v>
      </c>
    </row>
    <row r="177" spans="1:51" s="12" customFormat="1" ht="11.25">
      <c r="B177" s="193"/>
      <c r="C177" s="194"/>
      <c r="D177" s="189" t="s">
        <v>183</v>
      </c>
      <c r="E177" s="195" t="s">
        <v>34</v>
      </c>
      <c r="F177" s="196" t="s">
        <v>667</v>
      </c>
      <c r="G177" s="194"/>
      <c r="H177" s="197">
        <v>0.122</v>
      </c>
      <c r="I177" s="198"/>
      <c r="J177" s="194"/>
      <c r="K177" s="194"/>
      <c r="L177" s="199"/>
      <c r="M177" s="230"/>
      <c r="N177" s="231"/>
      <c r="O177" s="231"/>
      <c r="P177" s="231"/>
      <c r="Q177" s="231"/>
      <c r="R177" s="231"/>
      <c r="S177" s="231"/>
      <c r="T177" s="232"/>
      <c r="AT177" s="203" t="s">
        <v>183</v>
      </c>
      <c r="AU177" s="203" t="s">
        <v>82</v>
      </c>
      <c r="AV177" s="12" t="s">
        <v>84</v>
      </c>
      <c r="AW177" s="12" t="s">
        <v>36</v>
      </c>
      <c r="AX177" s="12" t="s">
        <v>82</v>
      </c>
      <c r="AY177" s="203" t="s">
        <v>179</v>
      </c>
    </row>
    <row r="178" spans="1:51" s="2" customFormat="1" ht="6.95" customHeight="1">
      <c r="A178" s="33"/>
      <c r="B178" s="46"/>
      <c r="C178" s="47"/>
      <c r="D178" s="47"/>
      <c r="E178" s="47"/>
      <c r="F178" s="47"/>
      <c r="G178" s="47"/>
      <c r="H178" s="47"/>
      <c r="I178" s="141"/>
      <c r="J178" s="47"/>
      <c r="K178" s="47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iGxvmdjXEc6BkiTd+ZeVp3ZVuvLQXF9jVvMrghEIJSmSv7mfiEpp4REUYSzZ8qgAWq3V/NlRTBOJjgSTfOp75A==" saltValue="l78f3dRtW1/0glq/4r8sfQlmv+ch7BEL65zSzxuCLAQV8zJtOH0fbzKhwhGcgI+HWWwa7L0K+ZHhsRNg8aaMaQ==" spinCount="100000" sheet="1" objects="1" scenarios="1" formatColumns="0" formatRows="0" autoFilter="0"/>
  <autoFilter ref="C87:K17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120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634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668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636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ROUND((SUM(BE85:BE89)),  2)</f>
        <v>0</v>
      </c>
      <c r="G35" s="33"/>
      <c r="H35" s="33"/>
      <c r="I35" s="130">
        <v>0.21</v>
      </c>
      <c r="J35" s="129">
        <f>ROUND(((SUM(BE85:BE89))*I35),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ROUND((SUM(BF85:BF89)),  2)</f>
        <v>0</v>
      </c>
      <c r="G36" s="33"/>
      <c r="H36" s="33"/>
      <c r="I36" s="130">
        <v>0.15</v>
      </c>
      <c r="J36" s="129">
        <f>ROUND(((SUM(BF85:BF89))*I36),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ROUND((SUM(BG85:BG89)),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ROUND((SUM(BH85:BH89)),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ROUND((SUM(BI85:BI89)),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634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5.2 -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Omlenice - Kaplice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634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5.2 -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Omlenice - Kaplice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SUM(P86:P89)</f>
        <v>0</v>
      </c>
      <c r="Q85" s="71"/>
      <c r="R85" s="172">
        <f>SUM(R86:R89)</f>
        <v>22.2255</v>
      </c>
      <c r="S85" s="71"/>
      <c r="T85" s="173">
        <f>SUM(T86:T89)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SUM(BK86:BK89)</f>
        <v>0</v>
      </c>
    </row>
    <row r="86" spans="1:65" s="2" customFormat="1" ht="21.75" customHeight="1">
      <c r="A86" s="33"/>
      <c r="B86" s="34"/>
      <c r="C86" s="175" t="s">
        <v>189</v>
      </c>
      <c r="D86" s="175" t="s">
        <v>173</v>
      </c>
      <c r="E86" s="176" t="s">
        <v>345</v>
      </c>
      <c r="F86" s="177" t="s">
        <v>346</v>
      </c>
      <c r="G86" s="178" t="s">
        <v>176</v>
      </c>
      <c r="H86" s="179">
        <v>6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3.70425</v>
      </c>
      <c r="R86" s="185">
        <f>Q86*H86</f>
        <v>22.2255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633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346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348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12" customFormat="1" ht="11.25">
      <c r="B89" s="193"/>
      <c r="C89" s="194"/>
      <c r="D89" s="189" t="s">
        <v>183</v>
      </c>
      <c r="E89" s="195" t="s">
        <v>34</v>
      </c>
      <c r="F89" s="196" t="s">
        <v>293</v>
      </c>
      <c r="G89" s="194"/>
      <c r="H89" s="197">
        <v>6</v>
      </c>
      <c r="I89" s="198"/>
      <c r="J89" s="194"/>
      <c r="K89" s="194"/>
      <c r="L89" s="199"/>
      <c r="M89" s="230"/>
      <c r="N89" s="231"/>
      <c r="O89" s="231"/>
      <c r="P89" s="231"/>
      <c r="Q89" s="231"/>
      <c r="R89" s="231"/>
      <c r="S89" s="231"/>
      <c r="T89" s="232"/>
      <c r="AT89" s="203" t="s">
        <v>183</v>
      </c>
      <c r="AU89" s="203" t="s">
        <v>75</v>
      </c>
      <c r="AV89" s="12" t="s">
        <v>84</v>
      </c>
      <c r="AW89" s="12" t="s">
        <v>36</v>
      </c>
      <c r="AX89" s="12" t="s">
        <v>82</v>
      </c>
      <c r="AY89" s="203" t="s">
        <v>179</v>
      </c>
    </row>
    <row r="90" spans="1:65" s="2" customFormat="1" ht="6.95" customHeight="1">
      <c r="A90" s="33"/>
      <c r="B90" s="46"/>
      <c r="C90" s="47"/>
      <c r="D90" s="47"/>
      <c r="E90" s="47"/>
      <c r="F90" s="47"/>
      <c r="G90" s="47"/>
      <c r="H90" s="47"/>
      <c r="I90" s="141"/>
      <c r="J90" s="47"/>
      <c r="K90" s="47"/>
      <c r="L90" s="38"/>
      <c r="M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</sheetData>
  <sheetProtection algorithmName="SHA-512" hashValue="evoXob0iTpkJ1v6vbVG9bd9V2LdudBN7AUnzKe/hOY6J6fWteL0/LsiVtSCJp2S8ZDOzHmKnM0sWmv2FRcGl9A==" saltValue="Seg749nfSudhFbK2aTN1dRQ6RVutQin9zLEqXRJA8NVvTQL0/g+uucbWfxRdbOOICTVdJgQpg0dBptlXqNgCDg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125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669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670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636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ROUND((SUM(BE88:BE169)),  2)</f>
        <v>0</v>
      </c>
      <c r="G35" s="33"/>
      <c r="H35" s="33"/>
      <c r="I35" s="130">
        <v>0.21</v>
      </c>
      <c r="J35" s="129">
        <f>ROUND(((SUM(BE88:BE169))*I35),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ROUND((SUM(BF88:BF169)),  2)</f>
        <v>0</v>
      </c>
      <c r="G36" s="33"/>
      <c r="H36" s="33"/>
      <c r="I36" s="130">
        <v>0.15</v>
      </c>
      <c r="J36" s="129">
        <f>ROUND(((SUM(BF88:BF169))*I36),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ROUND((SUM(BG88:BG169)),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ROUND((SUM(BH88:BH169)),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ROUND((SUM(BI88:BI169)),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669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6.1 -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Omlenice - Kaplice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J97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J98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J133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669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6.1 -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Omlenice - Kaplice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P89+SUM(P90:P97)+P133</f>
        <v>0</v>
      </c>
      <c r="Q88" s="71"/>
      <c r="R88" s="172">
        <f>R89+SUM(R90:R97)+R133</f>
        <v>108.12824999999999</v>
      </c>
      <c r="S88" s="71"/>
      <c r="T88" s="173">
        <f>T89+SUM(T90:T97)+T133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BK89+SUM(BK90:BK97)+BK133</f>
        <v>0</v>
      </c>
    </row>
    <row r="89" spans="1:65" s="2" customFormat="1" ht="21.75" customHeight="1">
      <c r="A89" s="33"/>
      <c r="B89" s="34"/>
      <c r="C89" s="175" t="s">
        <v>189</v>
      </c>
      <c r="D89" s="175" t="s">
        <v>173</v>
      </c>
      <c r="E89" s="176" t="s">
        <v>190</v>
      </c>
      <c r="F89" s="177" t="s">
        <v>191</v>
      </c>
      <c r="G89" s="178" t="s">
        <v>192</v>
      </c>
      <c r="H89" s="179">
        <v>108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</v>
      </c>
      <c r="R89" s="185">
        <f>Q89*H89</f>
        <v>108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193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191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2" customFormat="1" ht="19.5">
      <c r="A91" s="33"/>
      <c r="B91" s="34"/>
      <c r="C91" s="35"/>
      <c r="D91" s="189" t="s">
        <v>194</v>
      </c>
      <c r="E91" s="35"/>
      <c r="F91" s="204" t="s">
        <v>423</v>
      </c>
      <c r="G91" s="35"/>
      <c r="H91" s="35"/>
      <c r="I91" s="114"/>
      <c r="J91" s="35"/>
      <c r="K91" s="35"/>
      <c r="L91" s="38"/>
      <c r="M91" s="191"/>
      <c r="N91" s="19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194</v>
      </c>
      <c r="AU91" s="16" t="s">
        <v>75</v>
      </c>
    </row>
    <row r="92" spans="1:65" s="12" customFormat="1" ht="11.25">
      <c r="B92" s="193"/>
      <c r="C92" s="194"/>
      <c r="D92" s="189" t="s">
        <v>183</v>
      </c>
      <c r="E92" s="195" t="s">
        <v>34</v>
      </c>
      <c r="F92" s="196" t="s">
        <v>424</v>
      </c>
      <c r="G92" s="194"/>
      <c r="H92" s="197">
        <v>108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183</v>
      </c>
      <c r="AU92" s="203" t="s">
        <v>75</v>
      </c>
      <c r="AV92" s="12" t="s">
        <v>84</v>
      </c>
      <c r="AW92" s="12" t="s">
        <v>36</v>
      </c>
      <c r="AX92" s="12" t="s">
        <v>82</v>
      </c>
      <c r="AY92" s="203" t="s">
        <v>179</v>
      </c>
    </row>
    <row r="93" spans="1:65" s="2" customFormat="1" ht="21.75" customHeight="1">
      <c r="A93" s="33"/>
      <c r="B93" s="34"/>
      <c r="C93" s="175" t="s">
        <v>490</v>
      </c>
      <c r="D93" s="175" t="s">
        <v>173</v>
      </c>
      <c r="E93" s="176" t="s">
        <v>637</v>
      </c>
      <c r="F93" s="177" t="s">
        <v>638</v>
      </c>
      <c r="G93" s="178" t="s">
        <v>176</v>
      </c>
      <c r="H93" s="179">
        <v>855</v>
      </c>
      <c r="I93" s="180"/>
      <c r="J93" s="181">
        <f>ROUND(I93*H93,2)</f>
        <v>0</v>
      </c>
      <c r="K93" s="177" t="s">
        <v>177</v>
      </c>
      <c r="L93" s="182"/>
      <c r="M93" s="183" t="s">
        <v>34</v>
      </c>
      <c r="N93" s="184" t="s">
        <v>46</v>
      </c>
      <c r="O93" s="63"/>
      <c r="P93" s="185">
        <f>O93*H93</f>
        <v>0</v>
      </c>
      <c r="Q93" s="185">
        <v>1.4999999999999999E-4</v>
      </c>
      <c r="R93" s="185">
        <f>Q93*H93</f>
        <v>0.12824999999999998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178</v>
      </c>
      <c r="AT93" s="187" t="s">
        <v>173</v>
      </c>
      <c r="AU93" s="187" t="s">
        <v>75</v>
      </c>
      <c r="AY93" s="16" t="s">
        <v>179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82</v>
      </c>
      <c r="BK93" s="188">
        <f>ROUND(I93*H93,2)</f>
        <v>0</v>
      </c>
      <c r="BL93" s="16" t="s">
        <v>180</v>
      </c>
      <c r="BM93" s="187" t="s">
        <v>639</v>
      </c>
    </row>
    <row r="94" spans="1:65" s="2" customFormat="1" ht="11.25">
      <c r="A94" s="33"/>
      <c r="B94" s="34"/>
      <c r="C94" s="35"/>
      <c r="D94" s="189" t="s">
        <v>182</v>
      </c>
      <c r="E94" s="35"/>
      <c r="F94" s="190" t="s">
        <v>638</v>
      </c>
      <c r="G94" s="35"/>
      <c r="H94" s="35"/>
      <c r="I94" s="114"/>
      <c r="J94" s="35"/>
      <c r="K94" s="35"/>
      <c r="L94" s="38"/>
      <c r="M94" s="191"/>
      <c r="N94" s="19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182</v>
      </c>
      <c r="AU94" s="16" t="s">
        <v>75</v>
      </c>
    </row>
    <row r="95" spans="1:65" s="2" customFormat="1" ht="19.5">
      <c r="A95" s="33"/>
      <c r="B95" s="34"/>
      <c r="C95" s="35"/>
      <c r="D95" s="189" t="s">
        <v>194</v>
      </c>
      <c r="E95" s="35"/>
      <c r="F95" s="204" t="s">
        <v>640</v>
      </c>
      <c r="G95" s="35"/>
      <c r="H95" s="35"/>
      <c r="I95" s="114"/>
      <c r="J95" s="35"/>
      <c r="K95" s="35"/>
      <c r="L95" s="38"/>
      <c r="M95" s="191"/>
      <c r="N95" s="19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194</v>
      </c>
      <c r="AU95" s="16" t="s">
        <v>75</v>
      </c>
    </row>
    <row r="96" spans="1:65" s="12" customFormat="1" ht="11.25">
      <c r="B96" s="193"/>
      <c r="C96" s="194"/>
      <c r="D96" s="189" t="s">
        <v>183</v>
      </c>
      <c r="E96" s="195" t="s">
        <v>34</v>
      </c>
      <c r="F96" s="196" t="s">
        <v>641</v>
      </c>
      <c r="G96" s="194"/>
      <c r="H96" s="197">
        <v>855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183</v>
      </c>
      <c r="AU96" s="203" t="s">
        <v>75</v>
      </c>
      <c r="AV96" s="12" t="s">
        <v>84</v>
      </c>
      <c r="AW96" s="12" t="s">
        <v>36</v>
      </c>
      <c r="AX96" s="12" t="s">
        <v>82</v>
      </c>
      <c r="AY96" s="203" t="s">
        <v>179</v>
      </c>
    </row>
    <row r="97" spans="1:65" s="13" customFormat="1" ht="25.9" customHeight="1">
      <c r="B97" s="205"/>
      <c r="C97" s="206"/>
      <c r="D97" s="207" t="s">
        <v>74</v>
      </c>
      <c r="E97" s="208" t="s">
        <v>197</v>
      </c>
      <c r="F97" s="208" t="s">
        <v>198</v>
      </c>
      <c r="G97" s="206"/>
      <c r="H97" s="206"/>
      <c r="I97" s="209"/>
      <c r="J97" s="210">
        <f>BK97</f>
        <v>0</v>
      </c>
      <c r="K97" s="206"/>
      <c r="L97" s="211"/>
      <c r="M97" s="212"/>
      <c r="N97" s="213"/>
      <c r="O97" s="213"/>
      <c r="P97" s="214">
        <f>P98</f>
        <v>0</v>
      </c>
      <c r="Q97" s="213"/>
      <c r="R97" s="214">
        <f>R98</f>
        <v>0</v>
      </c>
      <c r="S97" s="213"/>
      <c r="T97" s="215">
        <f>T98</f>
        <v>0</v>
      </c>
      <c r="AR97" s="216" t="s">
        <v>82</v>
      </c>
      <c r="AT97" s="217" t="s">
        <v>74</v>
      </c>
      <c r="AU97" s="217" t="s">
        <v>75</v>
      </c>
      <c r="AY97" s="216" t="s">
        <v>179</v>
      </c>
      <c r="BK97" s="218">
        <f>BK98</f>
        <v>0</v>
      </c>
    </row>
    <row r="98" spans="1:65" s="13" customFormat="1" ht="22.9" customHeight="1">
      <c r="B98" s="205"/>
      <c r="C98" s="206"/>
      <c r="D98" s="207" t="s">
        <v>74</v>
      </c>
      <c r="E98" s="219" t="s">
        <v>199</v>
      </c>
      <c r="F98" s="219" t="s">
        <v>200</v>
      </c>
      <c r="G98" s="206"/>
      <c r="H98" s="206"/>
      <c r="I98" s="209"/>
      <c r="J98" s="220">
        <f>BK98</f>
        <v>0</v>
      </c>
      <c r="K98" s="206"/>
      <c r="L98" s="211"/>
      <c r="M98" s="212"/>
      <c r="N98" s="213"/>
      <c r="O98" s="213"/>
      <c r="P98" s="214">
        <f>SUM(P99:P132)</f>
        <v>0</v>
      </c>
      <c r="Q98" s="213"/>
      <c r="R98" s="214">
        <f>SUM(R99:R132)</f>
        <v>0</v>
      </c>
      <c r="S98" s="213"/>
      <c r="T98" s="215">
        <f>SUM(T99:T132)</f>
        <v>0</v>
      </c>
      <c r="AR98" s="216" t="s">
        <v>82</v>
      </c>
      <c r="AT98" s="217" t="s">
        <v>74</v>
      </c>
      <c r="AU98" s="217" t="s">
        <v>82</v>
      </c>
      <c r="AY98" s="216" t="s">
        <v>179</v>
      </c>
      <c r="BK98" s="218">
        <f>SUM(BK99:BK132)</f>
        <v>0</v>
      </c>
    </row>
    <row r="99" spans="1:65" s="2" customFormat="1" ht="21.75" customHeight="1">
      <c r="A99" s="33"/>
      <c r="B99" s="34"/>
      <c r="C99" s="221" t="s">
        <v>199</v>
      </c>
      <c r="D99" s="221" t="s">
        <v>201</v>
      </c>
      <c r="E99" s="222" t="s">
        <v>202</v>
      </c>
      <c r="F99" s="223" t="s">
        <v>203</v>
      </c>
      <c r="G99" s="224" t="s">
        <v>204</v>
      </c>
      <c r="H99" s="225">
        <v>72</v>
      </c>
      <c r="I99" s="226"/>
      <c r="J99" s="227">
        <f>ROUND(I99*H99,2)</f>
        <v>0</v>
      </c>
      <c r="K99" s="223" t="s">
        <v>177</v>
      </c>
      <c r="L99" s="38"/>
      <c r="M99" s="228" t="s">
        <v>34</v>
      </c>
      <c r="N99" s="229" t="s">
        <v>46</v>
      </c>
      <c r="O99" s="6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7" t="s">
        <v>180</v>
      </c>
      <c r="AT99" s="187" t="s">
        <v>201</v>
      </c>
      <c r="AU99" s="187" t="s">
        <v>84</v>
      </c>
      <c r="AY99" s="16" t="s">
        <v>179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82</v>
      </c>
      <c r="BK99" s="188">
        <f>ROUND(I99*H99,2)</f>
        <v>0</v>
      </c>
      <c r="BL99" s="16" t="s">
        <v>180</v>
      </c>
      <c r="BM99" s="187" t="s">
        <v>205</v>
      </c>
    </row>
    <row r="100" spans="1:65" s="2" customFormat="1" ht="19.5">
      <c r="A100" s="33"/>
      <c r="B100" s="34"/>
      <c r="C100" s="35"/>
      <c r="D100" s="189" t="s">
        <v>182</v>
      </c>
      <c r="E100" s="35"/>
      <c r="F100" s="190" t="s">
        <v>206</v>
      </c>
      <c r="G100" s="35"/>
      <c r="H100" s="35"/>
      <c r="I100" s="114"/>
      <c r="J100" s="35"/>
      <c r="K100" s="35"/>
      <c r="L100" s="38"/>
      <c r="M100" s="191"/>
      <c r="N100" s="19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182</v>
      </c>
      <c r="AU100" s="16" t="s">
        <v>84</v>
      </c>
    </row>
    <row r="101" spans="1:65" s="2" customFormat="1" ht="19.5">
      <c r="A101" s="33"/>
      <c r="B101" s="34"/>
      <c r="C101" s="35"/>
      <c r="D101" s="189" t="s">
        <v>194</v>
      </c>
      <c r="E101" s="35"/>
      <c r="F101" s="204" t="s">
        <v>423</v>
      </c>
      <c r="G101" s="35"/>
      <c r="H101" s="35"/>
      <c r="I101" s="114"/>
      <c r="J101" s="35"/>
      <c r="K101" s="35"/>
      <c r="L101" s="38"/>
      <c r="M101" s="191"/>
      <c r="N101" s="19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194</v>
      </c>
      <c r="AU101" s="16" t="s">
        <v>84</v>
      </c>
    </row>
    <row r="102" spans="1:65" s="12" customFormat="1" ht="11.25">
      <c r="B102" s="193"/>
      <c r="C102" s="194"/>
      <c r="D102" s="189" t="s">
        <v>183</v>
      </c>
      <c r="E102" s="195" t="s">
        <v>34</v>
      </c>
      <c r="F102" s="196" t="s">
        <v>425</v>
      </c>
      <c r="G102" s="194"/>
      <c r="H102" s="197">
        <v>72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183</v>
      </c>
      <c r="AU102" s="203" t="s">
        <v>84</v>
      </c>
      <c r="AV102" s="12" t="s">
        <v>84</v>
      </c>
      <c r="AW102" s="12" t="s">
        <v>36</v>
      </c>
      <c r="AX102" s="12" t="s">
        <v>82</v>
      </c>
      <c r="AY102" s="203" t="s">
        <v>179</v>
      </c>
    </row>
    <row r="103" spans="1:65" s="2" customFormat="1" ht="21.75" customHeight="1">
      <c r="A103" s="33"/>
      <c r="B103" s="34"/>
      <c r="C103" s="221" t="s">
        <v>208</v>
      </c>
      <c r="D103" s="221" t="s">
        <v>201</v>
      </c>
      <c r="E103" s="222" t="s">
        <v>209</v>
      </c>
      <c r="F103" s="223" t="s">
        <v>210</v>
      </c>
      <c r="G103" s="224" t="s">
        <v>211</v>
      </c>
      <c r="H103" s="225">
        <v>0.5</v>
      </c>
      <c r="I103" s="226"/>
      <c r="J103" s="227">
        <f>ROUND(I103*H103,2)</f>
        <v>0</v>
      </c>
      <c r="K103" s="223" t="s">
        <v>177</v>
      </c>
      <c r="L103" s="38"/>
      <c r="M103" s="228" t="s">
        <v>34</v>
      </c>
      <c r="N103" s="229" t="s">
        <v>46</v>
      </c>
      <c r="O103" s="6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7" t="s">
        <v>180</v>
      </c>
      <c r="AT103" s="187" t="s">
        <v>201</v>
      </c>
      <c r="AU103" s="187" t="s">
        <v>84</v>
      </c>
      <c r="AY103" s="16" t="s">
        <v>179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6" t="s">
        <v>82</v>
      </c>
      <c r="BK103" s="188">
        <f>ROUND(I103*H103,2)</f>
        <v>0</v>
      </c>
      <c r="BL103" s="16" t="s">
        <v>180</v>
      </c>
      <c r="BM103" s="187" t="s">
        <v>212</v>
      </c>
    </row>
    <row r="104" spans="1:65" s="2" customFormat="1" ht="19.5">
      <c r="A104" s="33"/>
      <c r="B104" s="34"/>
      <c r="C104" s="35"/>
      <c r="D104" s="189" t="s">
        <v>182</v>
      </c>
      <c r="E104" s="35"/>
      <c r="F104" s="190" t="s">
        <v>213</v>
      </c>
      <c r="G104" s="35"/>
      <c r="H104" s="35"/>
      <c r="I104" s="114"/>
      <c r="J104" s="35"/>
      <c r="K104" s="35"/>
      <c r="L104" s="38"/>
      <c r="M104" s="191"/>
      <c r="N104" s="19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182</v>
      </c>
      <c r="AU104" s="16" t="s">
        <v>84</v>
      </c>
    </row>
    <row r="105" spans="1:65" s="12" customFormat="1" ht="11.25">
      <c r="B105" s="193"/>
      <c r="C105" s="194"/>
      <c r="D105" s="189" t="s">
        <v>183</v>
      </c>
      <c r="E105" s="195" t="s">
        <v>34</v>
      </c>
      <c r="F105" s="196" t="s">
        <v>642</v>
      </c>
      <c r="G105" s="194"/>
      <c r="H105" s="197">
        <v>0.5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183</v>
      </c>
      <c r="AU105" s="203" t="s">
        <v>84</v>
      </c>
      <c r="AV105" s="12" t="s">
        <v>84</v>
      </c>
      <c r="AW105" s="12" t="s">
        <v>36</v>
      </c>
      <c r="AX105" s="12" t="s">
        <v>82</v>
      </c>
      <c r="AY105" s="203" t="s">
        <v>179</v>
      </c>
    </row>
    <row r="106" spans="1:65" s="2" customFormat="1" ht="21.75" customHeight="1">
      <c r="A106" s="33"/>
      <c r="B106" s="34"/>
      <c r="C106" s="221" t="s">
        <v>495</v>
      </c>
      <c r="D106" s="221" t="s">
        <v>201</v>
      </c>
      <c r="E106" s="222" t="s">
        <v>643</v>
      </c>
      <c r="F106" s="223" t="s">
        <v>644</v>
      </c>
      <c r="G106" s="224" t="s">
        <v>218</v>
      </c>
      <c r="H106" s="225">
        <v>450</v>
      </c>
      <c r="I106" s="226"/>
      <c r="J106" s="227">
        <f>ROUND(I106*H106,2)</f>
        <v>0</v>
      </c>
      <c r="K106" s="223" t="s">
        <v>177</v>
      </c>
      <c r="L106" s="38"/>
      <c r="M106" s="228" t="s">
        <v>34</v>
      </c>
      <c r="N106" s="229" t="s">
        <v>46</v>
      </c>
      <c r="O106" s="6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7" t="s">
        <v>180</v>
      </c>
      <c r="AT106" s="187" t="s">
        <v>201</v>
      </c>
      <c r="AU106" s="187" t="s">
        <v>84</v>
      </c>
      <c r="AY106" s="16" t="s">
        <v>179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6" t="s">
        <v>82</v>
      </c>
      <c r="BK106" s="188">
        <f>ROUND(I106*H106,2)</f>
        <v>0</v>
      </c>
      <c r="BL106" s="16" t="s">
        <v>180</v>
      </c>
      <c r="BM106" s="187" t="s">
        <v>645</v>
      </c>
    </row>
    <row r="107" spans="1:65" s="2" customFormat="1" ht="39">
      <c r="A107" s="33"/>
      <c r="B107" s="34"/>
      <c r="C107" s="35"/>
      <c r="D107" s="189" t="s">
        <v>182</v>
      </c>
      <c r="E107" s="35"/>
      <c r="F107" s="190" t="s">
        <v>646</v>
      </c>
      <c r="G107" s="35"/>
      <c r="H107" s="35"/>
      <c r="I107" s="114"/>
      <c r="J107" s="35"/>
      <c r="K107" s="35"/>
      <c r="L107" s="38"/>
      <c r="M107" s="191"/>
      <c r="N107" s="19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182</v>
      </c>
      <c r="AU107" s="16" t="s">
        <v>84</v>
      </c>
    </row>
    <row r="108" spans="1:65" s="12" customFormat="1" ht="11.25">
      <c r="B108" s="193"/>
      <c r="C108" s="194"/>
      <c r="D108" s="189" t="s">
        <v>183</v>
      </c>
      <c r="E108" s="195" t="s">
        <v>34</v>
      </c>
      <c r="F108" s="196" t="s">
        <v>647</v>
      </c>
      <c r="G108" s="194"/>
      <c r="H108" s="197">
        <v>450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183</v>
      </c>
      <c r="AU108" s="203" t="s">
        <v>84</v>
      </c>
      <c r="AV108" s="12" t="s">
        <v>84</v>
      </c>
      <c r="AW108" s="12" t="s">
        <v>36</v>
      </c>
      <c r="AX108" s="12" t="s">
        <v>82</v>
      </c>
      <c r="AY108" s="203" t="s">
        <v>179</v>
      </c>
    </row>
    <row r="109" spans="1:65" s="2" customFormat="1" ht="21.75" customHeight="1">
      <c r="A109" s="33"/>
      <c r="B109" s="34"/>
      <c r="C109" s="221" t="s">
        <v>432</v>
      </c>
      <c r="D109" s="221" t="s">
        <v>201</v>
      </c>
      <c r="E109" s="222" t="s">
        <v>223</v>
      </c>
      <c r="F109" s="223" t="s">
        <v>224</v>
      </c>
      <c r="G109" s="224" t="s">
        <v>176</v>
      </c>
      <c r="H109" s="225">
        <v>24</v>
      </c>
      <c r="I109" s="226"/>
      <c r="J109" s="227">
        <f>ROUND(I109*H109,2)</f>
        <v>0</v>
      </c>
      <c r="K109" s="223" t="s">
        <v>177</v>
      </c>
      <c r="L109" s="38"/>
      <c r="M109" s="228" t="s">
        <v>34</v>
      </c>
      <c r="N109" s="229" t="s">
        <v>46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180</v>
      </c>
      <c r="AT109" s="187" t="s">
        <v>201</v>
      </c>
      <c r="AU109" s="187" t="s">
        <v>84</v>
      </c>
      <c r="AY109" s="16" t="s">
        <v>179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82</v>
      </c>
      <c r="BK109" s="188">
        <f>ROUND(I109*H109,2)</f>
        <v>0</v>
      </c>
      <c r="BL109" s="16" t="s">
        <v>180</v>
      </c>
      <c r="BM109" s="187" t="s">
        <v>563</v>
      </c>
    </row>
    <row r="110" spans="1:65" s="2" customFormat="1" ht="19.5">
      <c r="A110" s="33"/>
      <c r="B110" s="34"/>
      <c r="C110" s="35"/>
      <c r="D110" s="189" t="s">
        <v>182</v>
      </c>
      <c r="E110" s="35"/>
      <c r="F110" s="190" t="s">
        <v>226</v>
      </c>
      <c r="G110" s="35"/>
      <c r="H110" s="35"/>
      <c r="I110" s="114"/>
      <c r="J110" s="35"/>
      <c r="K110" s="35"/>
      <c r="L110" s="38"/>
      <c r="M110" s="191"/>
      <c r="N110" s="19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182</v>
      </c>
      <c r="AU110" s="16" t="s">
        <v>84</v>
      </c>
    </row>
    <row r="111" spans="1:65" s="2" customFormat="1" ht="19.5">
      <c r="A111" s="33"/>
      <c r="B111" s="34"/>
      <c r="C111" s="35"/>
      <c r="D111" s="189" t="s">
        <v>194</v>
      </c>
      <c r="E111" s="35"/>
      <c r="F111" s="204" t="s">
        <v>648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194</v>
      </c>
      <c r="AU111" s="16" t="s">
        <v>84</v>
      </c>
    </row>
    <row r="112" spans="1:65" s="12" customFormat="1" ht="11.25">
      <c r="B112" s="193"/>
      <c r="C112" s="194"/>
      <c r="D112" s="189" t="s">
        <v>183</v>
      </c>
      <c r="E112" s="195" t="s">
        <v>34</v>
      </c>
      <c r="F112" s="196" t="s">
        <v>649</v>
      </c>
      <c r="G112" s="194"/>
      <c r="H112" s="197">
        <v>24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183</v>
      </c>
      <c r="AU112" s="203" t="s">
        <v>84</v>
      </c>
      <c r="AV112" s="12" t="s">
        <v>84</v>
      </c>
      <c r="AW112" s="12" t="s">
        <v>36</v>
      </c>
      <c r="AX112" s="12" t="s">
        <v>82</v>
      </c>
      <c r="AY112" s="203" t="s">
        <v>179</v>
      </c>
    </row>
    <row r="113" spans="1:65" s="2" customFormat="1" ht="21.75" customHeight="1">
      <c r="A113" s="33"/>
      <c r="B113" s="34"/>
      <c r="C113" s="221" t="s">
        <v>269</v>
      </c>
      <c r="D113" s="221" t="s">
        <v>201</v>
      </c>
      <c r="E113" s="222" t="s">
        <v>270</v>
      </c>
      <c r="F113" s="223" t="s">
        <v>271</v>
      </c>
      <c r="G113" s="224" t="s">
        <v>211</v>
      </c>
      <c r="H113" s="225">
        <v>0.5</v>
      </c>
      <c r="I113" s="226"/>
      <c r="J113" s="227">
        <f>ROUND(I113*H113,2)</f>
        <v>0</v>
      </c>
      <c r="K113" s="223" t="s">
        <v>177</v>
      </c>
      <c r="L113" s="38"/>
      <c r="M113" s="228" t="s">
        <v>34</v>
      </c>
      <c r="N113" s="229" t="s">
        <v>46</v>
      </c>
      <c r="O113" s="63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7" t="s">
        <v>180</v>
      </c>
      <c r="AT113" s="187" t="s">
        <v>201</v>
      </c>
      <c r="AU113" s="187" t="s">
        <v>84</v>
      </c>
      <c r="AY113" s="16" t="s">
        <v>179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82</v>
      </c>
      <c r="BK113" s="188">
        <f>ROUND(I113*H113,2)</f>
        <v>0</v>
      </c>
      <c r="BL113" s="16" t="s">
        <v>180</v>
      </c>
      <c r="BM113" s="187" t="s">
        <v>272</v>
      </c>
    </row>
    <row r="114" spans="1:65" s="2" customFormat="1" ht="39">
      <c r="A114" s="33"/>
      <c r="B114" s="34"/>
      <c r="C114" s="35"/>
      <c r="D114" s="189" t="s">
        <v>182</v>
      </c>
      <c r="E114" s="35"/>
      <c r="F114" s="190" t="s">
        <v>273</v>
      </c>
      <c r="G114" s="35"/>
      <c r="H114" s="35"/>
      <c r="I114" s="114"/>
      <c r="J114" s="35"/>
      <c r="K114" s="35"/>
      <c r="L114" s="38"/>
      <c r="M114" s="191"/>
      <c r="N114" s="19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182</v>
      </c>
      <c r="AU114" s="16" t="s">
        <v>84</v>
      </c>
    </row>
    <row r="115" spans="1:65" s="12" customFormat="1" ht="11.25">
      <c r="B115" s="193"/>
      <c r="C115" s="194"/>
      <c r="D115" s="189" t="s">
        <v>183</v>
      </c>
      <c r="E115" s="195" t="s">
        <v>34</v>
      </c>
      <c r="F115" s="196" t="s">
        <v>650</v>
      </c>
      <c r="G115" s="194"/>
      <c r="H115" s="197">
        <v>0.5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183</v>
      </c>
      <c r="AU115" s="203" t="s">
        <v>84</v>
      </c>
      <c r="AV115" s="12" t="s">
        <v>84</v>
      </c>
      <c r="AW115" s="12" t="s">
        <v>36</v>
      </c>
      <c r="AX115" s="12" t="s">
        <v>82</v>
      </c>
      <c r="AY115" s="203" t="s">
        <v>179</v>
      </c>
    </row>
    <row r="116" spans="1:65" s="2" customFormat="1" ht="21.75" customHeight="1">
      <c r="A116" s="33"/>
      <c r="B116" s="34"/>
      <c r="C116" s="221" t="s">
        <v>441</v>
      </c>
      <c r="D116" s="221" t="s">
        <v>201</v>
      </c>
      <c r="E116" s="222" t="s">
        <v>237</v>
      </c>
      <c r="F116" s="223" t="s">
        <v>238</v>
      </c>
      <c r="G116" s="224" t="s">
        <v>239</v>
      </c>
      <c r="H116" s="225">
        <v>5</v>
      </c>
      <c r="I116" s="226"/>
      <c r="J116" s="227">
        <f>ROUND(I116*H116,2)</f>
        <v>0</v>
      </c>
      <c r="K116" s="223" t="s">
        <v>177</v>
      </c>
      <c r="L116" s="38"/>
      <c r="M116" s="228" t="s">
        <v>34</v>
      </c>
      <c r="N116" s="229" t="s">
        <v>46</v>
      </c>
      <c r="O116" s="63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7" t="s">
        <v>180</v>
      </c>
      <c r="AT116" s="187" t="s">
        <v>201</v>
      </c>
      <c r="AU116" s="187" t="s">
        <v>84</v>
      </c>
      <c r="AY116" s="16" t="s">
        <v>179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6" t="s">
        <v>82</v>
      </c>
      <c r="BK116" s="188">
        <f>ROUND(I116*H116,2)</f>
        <v>0</v>
      </c>
      <c r="BL116" s="16" t="s">
        <v>180</v>
      </c>
      <c r="BM116" s="187" t="s">
        <v>567</v>
      </c>
    </row>
    <row r="117" spans="1:65" s="2" customFormat="1" ht="39">
      <c r="A117" s="33"/>
      <c r="B117" s="34"/>
      <c r="C117" s="35"/>
      <c r="D117" s="189" t="s">
        <v>182</v>
      </c>
      <c r="E117" s="35"/>
      <c r="F117" s="190" t="s">
        <v>241</v>
      </c>
      <c r="G117" s="35"/>
      <c r="H117" s="35"/>
      <c r="I117" s="114"/>
      <c r="J117" s="35"/>
      <c r="K117" s="35"/>
      <c r="L117" s="38"/>
      <c r="M117" s="191"/>
      <c r="N117" s="19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182</v>
      </c>
      <c r="AU117" s="16" t="s">
        <v>84</v>
      </c>
    </row>
    <row r="118" spans="1:65" s="2" customFormat="1" ht="19.5">
      <c r="A118" s="33"/>
      <c r="B118" s="34"/>
      <c r="C118" s="35"/>
      <c r="D118" s="189" t="s">
        <v>194</v>
      </c>
      <c r="E118" s="35"/>
      <c r="F118" s="204" t="s">
        <v>242</v>
      </c>
      <c r="G118" s="35"/>
      <c r="H118" s="35"/>
      <c r="I118" s="114"/>
      <c r="J118" s="35"/>
      <c r="K118" s="35"/>
      <c r="L118" s="38"/>
      <c r="M118" s="191"/>
      <c r="N118" s="19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194</v>
      </c>
      <c r="AU118" s="16" t="s">
        <v>84</v>
      </c>
    </row>
    <row r="119" spans="1:65" s="12" customFormat="1" ht="11.25">
      <c r="B119" s="193"/>
      <c r="C119" s="194"/>
      <c r="D119" s="189" t="s">
        <v>183</v>
      </c>
      <c r="E119" s="195" t="s">
        <v>34</v>
      </c>
      <c r="F119" s="196" t="s">
        <v>559</v>
      </c>
      <c r="G119" s="194"/>
      <c r="H119" s="197">
        <v>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84</v>
      </c>
      <c r="AV119" s="12" t="s">
        <v>84</v>
      </c>
      <c r="AW119" s="12" t="s">
        <v>36</v>
      </c>
      <c r="AX119" s="12" t="s">
        <v>82</v>
      </c>
      <c r="AY119" s="203" t="s">
        <v>179</v>
      </c>
    </row>
    <row r="120" spans="1:65" s="2" customFormat="1" ht="21.75" customHeight="1">
      <c r="A120" s="33"/>
      <c r="B120" s="34"/>
      <c r="C120" s="221" t="s">
        <v>444</v>
      </c>
      <c r="D120" s="221" t="s">
        <v>201</v>
      </c>
      <c r="E120" s="222" t="s">
        <v>245</v>
      </c>
      <c r="F120" s="223" t="s">
        <v>246</v>
      </c>
      <c r="G120" s="224" t="s">
        <v>239</v>
      </c>
      <c r="H120" s="225">
        <v>5</v>
      </c>
      <c r="I120" s="226"/>
      <c r="J120" s="227">
        <f>ROUND(I120*H120,2)</f>
        <v>0</v>
      </c>
      <c r="K120" s="223" t="s">
        <v>177</v>
      </c>
      <c r="L120" s="38"/>
      <c r="M120" s="228" t="s">
        <v>34</v>
      </c>
      <c r="N120" s="229" t="s">
        <v>46</v>
      </c>
      <c r="O120" s="6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7" t="s">
        <v>180</v>
      </c>
      <c r="AT120" s="187" t="s">
        <v>201</v>
      </c>
      <c r="AU120" s="187" t="s">
        <v>84</v>
      </c>
      <c r="AY120" s="16" t="s">
        <v>179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82</v>
      </c>
      <c r="BK120" s="188">
        <f>ROUND(I120*H120,2)</f>
        <v>0</v>
      </c>
      <c r="BL120" s="16" t="s">
        <v>180</v>
      </c>
      <c r="BM120" s="187" t="s">
        <v>568</v>
      </c>
    </row>
    <row r="121" spans="1:65" s="2" customFormat="1" ht="39">
      <c r="A121" s="33"/>
      <c r="B121" s="34"/>
      <c r="C121" s="35"/>
      <c r="D121" s="189" t="s">
        <v>182</v>
      </c>
      <c r="E121" s="35"/>
      <c r="F121" s="190" t="s">
        <v>248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182</v>
      </c>
      <c r="AU121" s="16" t="s">
        <v>84</v>
      </c>
    </row>
    <row r="122" spans="1:65" s="2" customFormat="1" ht="19.5">
      <c r="A122" s="33"/>
      <c r="B122" s="34"/>
      <c r="C122" s="35"/>
      <c r="D122" s="189" t="s">
        <v>194</v>
      </c>
      <c r="E122" s="35"/>
      <c r="F122" s="204" t="s">
        <v>443</v>
      </c>
      <c r="G122" s="35"/>
      <c r="H122" s="35"/>
      <c r="I122" s="114"/>
      <c r="J122" s="35"/>
      <c r="K122" s="35"/>
      <c r="L122" s="38"/>
      <c r="M122" s="191"/>
      <c r="N122" s="19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194</v>
      </c>
      <c r="AU122" s="16" t="s">
        <v>84</v>
      </c>
    </row>
    <row r="123" spans="1:65" s="12" customFormat="1" ht="11.25">
      <c r="B123" s="193"/>
      <c r="C123" s="194"/>
      <c r="D123" s="189" t="s">
        <v>183</v>
      </c>
      <c r="E123" s="195" t="s">
        <v>34</v>
      </c>
      <c r="F123" s="196" t="s">
        <v>651</v>
      </c>
      <c r="G123" s="194"/>
      <c r="H123" s="197">
        <v>5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183</v>
      </c>
      <c r="AU123" s="203" t="s">
        <v>84</v>
      </c>
      <c r="AV123" s="12" t="s">
        <v>84</v>
      </c>
      <c r="AW123" s="12" t="s">
        <v>36</v>
      </c>
      <c r="AX123" s="12" t="s">
        <v>82</v>
      </c>
      <c r="AY123" s="203" t="s">
        <v>179</v>
      </c>
    </row>
    <row r="124" spans="1:65" s="2" customFormat="1" ht="21.75" customHeight="1">
      <c r="A124" s="33"/>
      <c r="B124" s="34"/>
      <c r="C124" s="221" t="s">
        <v>463</v>
      </c>
      <c r="D124" s="221" t="s">
        <v>201</v>
      </c>
      <c r="E124" s="222" t="s">
        <v>252</v>
      </c>
      <c r="F124" s="223" t="s">
        <v>253</v>
      </c>
      <c r="G124" s="224" t="s">
        <v>239</v>
      </c>
      <c r="H124" s="225">
        <v>5</v>
      </c>
      <c r="I124" s="226"/>
      <c r="J124" s="227">
        <f>ROUND(I124*H124,2)</f>
        <v>0</v>
      </c>
      <c r="K124" s="223" t="s">
        <v>177</v>
      </c>
      <c r="L124" s="38"/>
      <c r="M124" s="228" t="s">
        <v>34</v>
      </c>
      <c r="N124" s="229" t="s">
        <v>46</v>
      </c>
      <c r="O124" s="63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7" t="s">
        <v>180</v>
      </c>
      <c r="AT124" s="187" t="s">
        <v>201</v>
      </c>
      <c r="AU124" s="187" t="s">
        <v>84</v>
      </c>
      <c r="AY124" s="16" t="s">
        <v>179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6" t="s">
        <v>82</v>
      </c>
      <c r="BK124" s="188">
        <f>ROUND(I124*H124,2)</f>
        <v>0</v>
      </c>
      <c r="BL124" s="16" t="s">
        <v>180</v>
      </c>
      <c r="BM124" s="187" t="s">
        <v>569</v>
      </c>
    </row>
    <row r="125" spans="1:65" s="2" customFormat="1" ht="29.25">
      <c r="A125" s="33"/>
      <c r="B125" s="34"/>
      <c r="C125" s="35"/>
      <c r="D125" s="189" t="s">
        <v>182</v>
      </c>
      <c r="E125" s="35"/>
      <c r="F125" s="190" t="s">
        <v>255</v>
      </c>
      <c r="G125" s="35"/>
      <c r="H125" s="35"/>
      <c r="I125" s="114"/>
      <c r="J125" s="35"/>
      <c r="K125" s="35"/>
      <c r="L125" s="38"/>
      <c r="M125" s="191"/>
      <c r="N125" s="192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182</v>
      </c>
      <c r="AU125" s="16" t="s">
        <v>84</v>
      </c>
    </row>
    <row r="126" spans="1:65" s="12" customFormat="1" ht="11.25">
      <c r="B126" s="193"/>
      <c r="C126" s="194"/>
      <c r="D126" s="189" t="s">
        <v>183</v>
      </c>
      <c r="E126" s="195" t="s">
        <v>34</v>
      </c>
      <c r="F126" s="196" t="s">
        <v>559</v>
      </c>
      <c r="G126" s="194"/>
      <c r="H126" s="197">
        <v>5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183</v>
      </c>
      <c r="AU126" s="203" t="s">
        <v>84</v>
      </c>
      <c r="AV126" s="12" t="s">
        <v>84</v>
      </c>
      <c r="AW126" s="12" t="s">
        <v>36</v>
      </c>
      <c r="AX126" s="12" t="s">
        <v>82</v>
      </c>
      <c r="AY126" s="203" t="s">
        <v>179</v>
      </c>
    </row>
    <row r="127" spans="1:65" s="2" customFormat="1" ht="21.75" customHeight="1">
      <c r="A127" s="33"/>
      <c r="B127" s="34"/>
      <c r="C127" s="221" t="s">
        <v>426</v>
      </c>
      <c r="D127" s="221" t="s">
        <v>201</v>
      </c>
      <c r="E127" s="222" t="s">
        <v>258</v>
      </c>
      <c r="F127" s="223" t="s">
        <v>259</v>
      </c>
      <c r="G127" s="224" t="s">
        <v>218</v>
      </c>
      <c r="H127" s="225">
        <v>950</v>
      </c>
      <c r="I127" s="226"/>
      <c r="J127" s="227">
        <f>ROUND(I127*H127,2)</f>
        <v>0</v>
      </c>
      <c r="K127" s="223" t="s">
        <v>177</v>
      </c>
      <c r="L127" s="38"/>
      <c r="M127" s="228" t="s">
        <v>34</v>
      </c>
      <c r="N127" s="229" t="s">
        <v>46</v>
      </c>
      <c r="O127" s="6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7" t="s">
        <v>180</v>
      </c>
      <c r="AT127" s="187" t="s">
        <v>201</v>
      </c>
      <c r="AU127" s="187" t="s">
        <v>84</v>
      </c>
      <c r="AY127" s="16" t="s">
        <v>179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6" t="s">
        <v>82</v>
      </c>
      <c r="BK127" s="188">
        <f>ROUND(I127*H127,2)</f>
        <v>0</v>
      </c>
      <c r="BL127" s="16" t="s">
        <v>180</v>
      </c>
      <c r="BM127" s="187" t="s">
        <v>570</v>
      </c>
    </row>
    <row r="128" spans="1:65" s="2" customFormat="1" ht="29.25">
      <c r="A128" s="33"/>
      <c r="B128" s="34"/>
      <c r="C128" s="35"/>
      <c r="D128" s="189" t="s">
        <v>182</v>
      </c>
      <c r="E128" s="35"/>
      <c r="F128" s="190" t="s">
        <v>261</v>
      </c>
      <c r="G128" s="35"/>
      <c r="H128" s="35"/>
      <c r="I128" s="114"/>
      <c r="J128" s="35"/>
      <c r="K128" s="35"/>
      <c r="L128" s="38"/>
      <c r="M128" s="191"/>
      <c r="N128" s="19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182</v>
      </c>
      <c r="AU128" s="16" t="s">
        <v>84</v>
      </c>
    </row>
    <row r="129" spans="1:65" s="12" customFormat="1" ht="11.25">
      <c r="B129" s="193"/>
      <c r="C129" s="194"/>
      <c r="D129" s="189" t="s">
        <v>183</v>
      </c>
      <c r="E129" s="195" t="s">
        <v>34</v>
      </c>
      <c r="F129" s="196" t="s">
        <v>652</v>
      </c>
      <c r="G129" s="194"/>
      <c r="H129" s="197">
        <v>950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183</v>
      </c>
      <c r="AU129" s="203" t="s">
        <v>84</v>
      </c>
      <c r="AV129" s="12" t="s">
        <v>84</v>
      </c>
      <c r="AW129" s="12" t="s">
        <v>36</v>
      </c>
      <c r="AX129" s="12" t="s">
        <v>82</v>
      </c>
      <c r="AY129" s="203" t="s">
        <v>179</v>
      </c>
    </row>
    <row r="130" spans="1:65" s="2" customFormat="1" ht="21.75" customHeight="1">
      <c r="A130" s="33"/>
      <c r="B130" s="34"/>
      <c r="C130" s="221" t="s">
        <v>438</v>
      </c>
      <c r="D130" s="221" t="s">
        <v>201</v>
      </c>
      <c r="E130" s="222" t="s">
        <v>265</v>
      </c>
      <c r="F130" s="223" t="s">
        <v>266</v>
      </c>
      <c r="G130" s="224" t="s">
        <v>218</v>
      </c>
      <c r="H130" s="225">
        <v>950</v>
      </c>
      <c r="I130" s="226"/>
      <c r="J130" s="227">
        <f>ROUND(I130*H130,2)</f>
        <v>0</v>
      </c>
      <c r="K130" s="223" t="s">
        <v>177</v>
      </c>
      <c r="L130" s="38"/>
      <c r="M130" s="228" t="s">
        <v>34</v>
      </c>
      <c r="N130" s="229" t="s">
        <v>46</v>
      </c>
      <c r="O130" s="6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7" t="s">
        <v>180</v>
      </c>
      <c r="AT130" s="187" t="s">
        <v>201</v>
      </c>
      <c r="AU130" s="187" t="s">
        <v>84</v>
      </c>
      <c r="AY130" s="16" t="s">
        <v>179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82</v>
      </c>
      <c r="BK130" s="188">
        <f>ROUND(I130*H130,2)</f>
        <v>0</v>
      </c>
      <c r="BL130" s="16" t="s">
        <v>180</v>
      </c>
      <c r="BM130" s="187" t="s">
        <v>573</v>
      </c>
    </row>
    <row r="131" spans="1:65" s="2" customFormat="1" ht="29.25">
      <c r="A131" s="33"/>
      <c r="B131" s="34"/>
      <c r="C131" s="35"/>
      <c r="D131" s="189" t="s">
        <v>182</v>
      </c>
      <c r="E131" s="35"/>
      <c r="F131" s="190" t="s">
        <v>268</v>
      </c>
      <c r="G131" s="35"/>
      <c r="H131" s="35"/>
      <c r="I131" s="114"/>
      <c r="J131" s="35"/>
      <c r="K131" s="35"/>
      <c r="L131" s="38"/>
      <c r="M131" s="191"/>
      <c r="N131" s="19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182</v>
      </c>
      <c r="AU131" s="16" t="s">
        <v>84</v>
      </c>
    </row>
    <row r="132" spans="1:65" s="12" customFormat="1" ht="11.25">
      <c r="B132" s="193"/>
      <c r="C132" s="194"/>
      <c r="D132" s="189" t="s">
        <v>183</v>
      </c>
      <c r="E132" s="195" t="s">
        <v>34</v>
      </c>
      <c r="F132" s="196" t="s">
        <v>652</v>
      </c>
      <c r="G132" s="194"/>
      <c r="H132" s="197">
        <v>950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183</v>
      </c>
      <c r="AU132" s="203" t="s">
        <v>84</v>
      </c>
      <c r="AV132" s="12" t="s">
        <v>84</v>
      </c>
      <c r="AW132" s="12" t="s">
        <v>36</v>
      </c>
      <c r="AX132" s="12" t="s">
        <v>82</v>
      </c>
      <c r="AY132" s="203" t="s">
        <v>179</v>
      </c>
    </row>
    <row r="133" spans="1:65" s="13" customFormat="1" ht="25.9" customHeight="1">
      <c r="B133" s="205"/>
      <c r="C133" s="206"/>
      <c r="D133" s="207" t="s">
        <v>74</v>
      </c>
      <c r="E133" s="208" t="s">
        <v>274</v>
      </c>
      <c r="F133" s="208" t="s">
        <v>275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SUM(P134:P169)</f>
        <v>0</v>
      </c>
      <c r="Q133" s="213"/>
      <c r="R133" s="214">
        <f>SUM(R134:R169)</f>
        <v>0</v>
      </c>
      <c r="S133" s="213"/>
      <c r="T133" s="215">
        <f>SUM(T134:T169)</f>
        <v>0</v>
      </c>
      <c r="AR133" s="216" t="s">
        <v>180</v>
      </c>
      <c r="AT133" s="217" t="s">
        <v>74</v>
      </c>
      <c r="AU133" s="217" t="s">
        <v>75</v>
      </c>
      <c r="AY133" s="216" t="s">
        <v>179</v>
      </c>
      <c r="BK133" s="218">
        <f>SUM(BK134:BK169)</f>
        <v>0</v>
      </c>
    </row>
    <row r="134" spans="1:65" s="2" customFormat="1" ht="21.75" customHeight="1">
      <c r="A134" s="33"/>
      <c r="B134" s="34"/>
      <c r="C134" s="221" t="s">
        <v>276</v>
      </c>
      <c r="D134" s="221" t="s">
        <v>201</v>
      </c>
      <c r="E134" s="222" t="s">
        <v>277</v>
      </c>
      <c r="F134" s="223" t="s">
        <v>278</v>
      </c>
      <c r="G134" s="224" t="s">
        <v>176</v>
      </c>
      <c r="H134" s="225">
        <v>14</v>
      </c>
      <c r="I134" s="226"/>
      <c r="J134" s="227">
        <f>ROUND(I134*H134,2)</f>
        <v>0</v>
      </c>
      <c r="K134" s="223" t="s">
        <v>177</v>
      </c>
      <c r="L134" s="38"/>
      <c r="M134" s="228" t="s">
        <v>34</v>
      </c>
      <c r="N134" s="229" t="s">
        <v>46</v>
      </c>
      <c r="O134" s="63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7" t="s">
        <v>279</v>
      </c>
      <c r="AT134" s="187" t="s">
        <v>201</v>
      </c>
      <c r="AU134" s="187" t="s">
        <v>82</v>
      </c>
      <c r="AY134" s="16" t="s">
        <v>179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82</v>
      </c>
      <c r="BK134" s="188">
        <f>ROUND(I134*H134,2)</f>
        <v>0</v>
      </c>
      <c r="BL134" s="16" t="s">
        <v>279</v>
      </c>
      <c r="BM134" s="187" t="s">
        <v>280</v>
      </c>
    </row>
    <row r="135" spans="1:65" s="2" customFormat="1" ht="11.25">
      <c r="A135" s="33"/>
      <c r="B135" s="34"/>
      <c r="C135" s="35"/>
      <c r="D135" s="189" t="s">
        <v>182</v>
      </c>
      <c r="E135" s="35"/>
      <c r="F135" s="190" t="s">
        <v>278</v>
      </c>
      <c r="G135" s="35"/>
      <c r="H135" s="35"/>
      <c r="I135" s="114"/>
      <c r="J135" s="35"/>
      <c r="K135" s="35"/>
      <c r="L135" s="38"/>
      <c r="M135" s="191"/>
      <c r="N135" s="19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182</v>
      </c>
      <c r="AU135" s="16" t="s">
        <v>82</v>
      </c>
    </row>
    <row r="136" spans="1:65" s="2" customFormat="1" ht="48.75">
      <c r="A136" s="33"/>
      <c r="B136" s="34"/>
      <c r="C136" s="35"/>
      <c r="D136" s="189" t="s">
        <v>194</v>
      </c>
      <c r="E136" s="35"/>
      <c r="F136" s="204" t="s">
        <v>671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194</v>
      </c>
      <c r="AU136" s="16" t="s">
        <v>82</v>
      </c>
    </row>
    <row r="137" spans="1:65" s="12" customFormat="1" ht="11.25">
      <c r="B137" s="193"/>
      <c r="C137" s="194"/>
      <c r="D137" s="189" t="s">
        <v>183</v>
      </c>
      <c r="E137" s="195" t="s">
        <v>34</v>
      </c>
      <c r="F137" s="196" t="s">
        <v>654</v>
      </c>
      <c r="G137" s="194"/>
      <c r="H137" s="197">
        <v>14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82</v>
      </c>
      <c r="AV137" s="12" t="s">
        <v>84</v>
      </c>
      <c r="AW137" s="12" t="s">
        <v>36</v>
      </c>
      <c r="AX137" s="12" t="s">
        <v>82</v>
      </c>
      <c r="AY137" s="203" t="s">
        <v>179</v>
      </c>
    </row>
    <row r="138" spans="1:65" s="2" customFormat="1" ht="21.75" customHeight="1">
      <c r="A138" s="33"/>
      <c r="B138" s="34"/>
      <c r="C138" s="221" t="s">
        <v>283</v>
      </c>
      <c r="D138" s="221" t="s">
        <v>201</v>
      </c>
      <c r="E138" s="222" t="s">
        <v>284</v>
      </c>
      <c r="F138" s="223" t="s">
        <v>285</v>
      </c>
      <c r="G138" s="224" t="s">
        <v>176</v>
      </c>
      <c r="H138" s="225">
        <v>14</v>
      </c>
      <c r="I138" s="226"/>
      <c r="J138" s="227">
        <f>ROUND(I138*H138,2)</f>
        <v>0</v>
      </c>
      <c r="K138" s="223" t="s">
        <v>177</v>
      </c>
      <c r="L138" s="38"/>
      <c r="M138" s="228" t="s">
        <v>34</v>
      </c>
      <c r="N138" s="229" t="s">
        <v>46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279</v>
      </c>
      <c r="AT138" s="187" t="s">
        <v>201</v>
      </c>
      <c r="AU138" s="187" t="s">
        <v>82</v>
      </c>
      <c r="AY138" s="16" t="s">
        <v>179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82</v>
      </c>
      <c r="BK138" s="188">
        <f>ROUND(I138*H138,2)</f>
        <v>0</v>
      </c>
      <c r="BL138" s="16" t="s">
        <v>279</v>
      </c>
      <c r="BM138" s="187" t="s">
        <v>286</v>
      </c>
    </row>
    <row r="139" spans="1:65" s="2" customFormat="1" ht="19.5">
      <c r="A139" s="33"/>
      <c r="B139" s="34"/>
      <c r="C139" s="35"/>
      <c r="D139" s="189" t="s">
        <v>182</v>
      </c>
      <c r="E139" s="35"/>
      <c r="F139" s="190" t="s">
        <v>287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182</v>
      </c>
      <c r="AU139" s="16" t="s">
        <v>82</v>
      </c>
    </row>
    <row r="140" spans="1:65" s="2" customFormat="1" ht="39">
      <c r="A140" s="33"/>
      <c r="B140" s="34"/>
      <c r="C140" s="35"/>
      <c r="D140" s="189" t="s">
        <v>194</v>
      </c>
      <c r="E140" s="35"/>
      <c r="F140" s="204" t="s">
        <v>672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194</v>
      </c>
      <c r="AU140" s="16" t="s">
        <v>82</v>
      </c>
    </row>
    <row r="141" spans="1:65" s="12" customFormat="1" ht="11.25">
      <c r="B141" s="193"/>
      <c r="C141" s="194"/>
      <c r="D141" s="189" t="s">
        <v>183</v>
      </c>
      <c r="E141" s="195" t="s">
        <v>34</v>
      </c>
      <c r="F141" s="196" t="s">
        <v>654</v>
      </c>
      <c r="G141" s="194"/>
      <c r="H141" s="197">
        <v>14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183</v>
      </c>
      <c r="AU141" s="203" t="s">
        <v>82</v>
      </c>
      <c r="AV141" s="12" t="s">
        <v>84</v>
      </c>
      <c r="AW141" s="12" t="s">
        <v>36</v>
      </c>
      <c r="AX141" s="12" t="s">
        <v>82</v>
      </c>
      <c r="AY141" s="203" t="s">
        <v>179</v>
      </c>
    </row>
    <row r="142" spans="1:65" s="2" customFormat="1" ht="21.75" customHeight="1">
      <c r="A142" s="33"/>
      <c r="B142" s="34"/>
      <c r="C142" s="221" t="s">
        <v>312</v>
      </c>
      <c r="D142" s="221" t="s">
        <v>201</v>
      </c>
      <c r="E142" s="222" t="s">
        <v>313</v>
      </c>
      <c r="F142" s="223" t="s">
        <v>314</v>
      </c>
      <c r="G142" s="224" t="s">
        <v>192</v>
      </c>
      <c r="H142" s="225">
        <v>108</v>
      </c>
      <c r="I142" s="226"/>
      <c r="J142" s="227">
        <f>ROUND(I142*H142,2)</f>
        <v>0</v>
      </c>
      <c r="K142" s="223" t="s">
        <v>177</v>
      </c>
      <c r="L142" s="38"/>
      <c r="M142" s="228" t="s">
        <v>34</v>
      </c>
      <c r="N142" s="229" t="s">
        <v>46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279</v>
      </c>
      <c r="AT142" s="187" t="s">
        <v>201</v>
      </c>
      <c r="AU142" s="187" t="s">
        <v>82</v>
      </c>
      <c r="AY142" s="16" t="s">
        <v>179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82</v>
      </c>
      <c r="BK142" s="188">
        <f>ROUND(I142*H142,2)</f>
        <v>0</v>
      </c>
      <c r="BL142" s="16" t="s">
        <v>279</v>
      </c>
      <c r="BM142" s="187" t="s">
        <v>315</v>
      </c>
    </row>
    <row r="143" spans="1:65" s="2" customFormat="1" ht="58.5">
      <c r="A143" s="33"/>
      <c r="B143" s="34"/>
      <c r="C143" s="35"/>
      <c r="D143" s="189" t="s">
        <v>182</v>
      </c>
      <c r="E143" s="35"/>
      <c r="F143" s="190" t="s">
        <v>316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182</v>
      </c>
      <c r="AU143" s="16" t="s">
        <v>82</v>
      </c>
    </row>
    <row r="144" spans="1:65" s="2" customFormat="1" ht="19.5">
      <c r="A144" s="33"/>
      <c r="B144" s="34"/>
      <c r="C144" s="35"/>
      <c r="D144" s="189" t="s">
        <v>194</v>
      </c>
      <c r="E144" s="35"/>
      <c r="F144" s="204" t="s">
        <v>317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194</v>
      </c>
      <c r="AU144" s="16" t="s">
        <v>82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424</v>
      </c>
      <c r="G145" s="194"/>
      <c r="H145" s="197">
        <v>108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82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521</v>
      </c>
      <c r="D146" s="221" t="s">
        <v>201</v>
      </c>
      <c r="E146" s="222" t="s">
        <v>656</v>
      </c>
      <c r="F146" s="223" t="s">
        <v>657</v>
      </c>
      <c r="G146" s="224" t="s">
        <v>192</v>
      </c>
      <c r="H146" s="225">
        <v>22.225999999999999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279</v>
      </c>
      <c r="AT146" s="187" t="s">
        <v>201</v>
      </c>
      <c r="AU146" s="187" t="s">
        <v>82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279</v>
      </c>
      <c r="BM146" s="187" t="s">
        <v>673</v>
      </c>
    </row>
    <row r="147" spans="1:65" s="2" customFormat="1" ht="58.5">
      <c r="A147" s="33"/>
      <c r="B147" s="34"/>
      <c r="C147" s="35"/>
      <c r="D147" s="189" t="s">
        <v>182</v>
      </c>
      <c r="E147" s="35"/>
      <c r="F147" s="190" t="s">
        <v>659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82</v>
      </c>
    </row>
    <row r="148" spans="1:65" s="2" customFormat="1" ht="19.5">
      <c r="A148" s="33"/>
      <c r="B148" s="34"/>
      <c r="C148" s="35"/>
      <c r="D148" s="189" t="s">
        <v>194</v>
      </c>
      <c r="E148" s="35"/>
      <c r="F148" s="204" t="s">
        <v>303</v>
      </c>
      <c r="G148" s="35"/>
      <c r="H148" s="35"/>
      <c r="I148" s="114"/>
      <c r="J148" s="35"/>
      <c r="K148" s="35"/>
      <c r="L148" s="38"/>
      <c r="M148" s="191"/>
      <c r="N148" s="19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194</v>
      </c>
      <c r="AU148" s="16" t="s">
        <v>82</v>
      </c>
    </row>
    <row r="149" spans="1:65" s="12" customFormat="1" ht="11.25">
      <c r="B149" s="193"/>
      <c r="C149" s="194"/>
      <c r="D149" s="189" t="s">
        <v>183</v>
      </c>
      <c r="E149" s="195" t="s">
        <v>34</v>
      </c>
      <c r="F149" s="196" t="s">
        <v>674</v>
      </c>
      <c r="G149" s="194"/>
      <c r="H149" s="197">
        <v>22.225999999999999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183</v>
      </c>
      <c r="AU149" s="203" t="s">
        <v>82</v>
      </c>
      <c r="AV149" s="12" t="s">
        <v>84</v>
      </c>
      <c r="AW149" s="12" t="s">
        <v>36</v>
      </c>
      <c r="AX149" s="12" t="s">
        <v>82</v>
      </c>
      <c r="AY149" s="203" t="s">
        <v>179</v>
      </c>
    </row>
    <row r="150" spans="1:65" s="2" customFormat="1" ht="21.75" customHeight="1">
      <c r="A150" s="33"/>
      <c r="B150" s="34"/>
      <c r="C150" s="221" t="s">
        <v>510</v>
      </c>
      <c r="D150" s="221" t="s">
        <v>201</v>
      </c>
      <c r="E150" s="222" t="s">
        <v>319</v>
      </c>
      <c r="F150" s="223" t="s">
        <v>320</v>
      </c>
      <c r="G150" s="224" t="s">
        <v>192</v>
      </c>
      <c r="H150" s="225">
        <v>22.225999999999999</v>
      </c>
      <c r="I150" s="226"/>
      <c r="J150" s="227">
        <f>ROUND(I150*H150,2)</f>
        <v>0</v>
      </c>
      <c r="K150" s="223" t="s">
        <v>177</v>
      </c>
      <c r="L150" s="38"/>
      <c r="M150" s="228" t="s">
        <v>34</v>
      </c>
      <c r="N150" s="229" t="s">
        <v>46</v>
      </c>
      <c r="O150" s="6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7" t="s">
        <v>279</v>
      </c>
      <c r="AT150" s="187" t="s">
        <v>201</v>
      </c>
      <c r="AU150" s="187" t="s">
        <v>82</v>
      </c>
      <c r="AY150" s="16" t="s">
        <v>179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82</v>
      </c>
      <c r="BK150" s="188">
        <f>ROUND(I150*H150,2)</f>
        <v>0</v>
      </c>
      <c r="BL150" s="16" t="s">
        <v>279</v>
      </c>
      <c r="BM150" s="187" t="s">
        <v>675</v>
      </c>
    </row>
    <row r="151" spans="1:65" s="2" customFormat="1" ht="29.25">
      <c r="A151" s="33"/>
      <c r="B151" s="34"/>
      <c r="C151" s="35"/>
      <c r="D151" s="189" t="s">
        <v>182</v>
      </c>
      <c r="E151" s="35"/>
      <c r="F151" s="190" t="s">
        <v>322</v>
      </c>
      <c r="G151" s="35"/>
      <c r="H151" s="35"/>
      <c r="I151" s="114"/>
      <c r="J151" s="35"/>
      <c r="K151" s="35"/>
      <c r="L151" s="38"/>
      <c r="M151" s="191"/>
      <c r="N151" s="19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182</v>
      </c>
      <c r="AU151" s="16" t="s">
        <v>82</v>
      </c>
    </row>
    <row r="152" spans="1:65" s="2" customFormat="1" ht="19.5">
      <c r="A152" s="33"/>
      <c r="B152" s="34"/>
      <c r="C152" s="35"/>
      <c r="D152" s="189" t="s">
        <v>194</v>
      </c>
      <c r="E152" s="35"/>
      <c r="F152" s="204" t="s">
        <v>323</v>
      </c>
      <c r="G152" s="35"/>
      <c r="H152" s="35"/>
      <c r="I152" s="114"/>
      <c r="J152" s="35"/>
      <c r="K152" s="35"/>
      <c r="L152" s="38"/>
      <c r="M152" s="191"/>
      <c r="N152" s="19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194</v>
      </c>
      <c r="AU152" s="16" t="s">
        <v>82</v>
      </c>
    </row>
    <row r="153" spans="1:65" s="12" customFormat="1" ht="11.25">
      <c r="B153" s="193"/>
      <c r="C153" s="194"/>
      <c r="D153" s="189" t="s">
        <v>183</v>
      </c>
      <c r="E153" s="195" t="s">
        <v>34</v>
      </c>
      <c r="F153" s="196" t="s">
        <v>660</v>
      </c>
      <c r="G153" s="194"/>
      <c r="H153" s="197">
        <v>22.225999999999999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183</v>
      </c>
      <c r="AU153" s="203" t="s">
        <v>82</v>
      </c>
      <c r="AV153" s="12" t="s">
        <v>84</v>
      </c>
      <c r="AW153" s="12" t="s">
        <v>36</v>
      </c>
      <c r="AX153" s="12" t="s">
        <v>82</v>
      </c>
      <c r="AY153" s="203" t="s">
        <v>179</v>
      </c>
    </row>
    <row r="154" spans="1:65" s="2" customFormat="1" ht="21.75" customHeight="1">
      <c r="A154" s="33"/>
      <c r="B154" s="34"/>
      <c r="C154" s="221" t="s">
        <v>324</v>
      </c>
      <c r="D154" s="221" t="s">
        <v>201</v>
      </c>
      <c r="E154" s="222" t="s">
        <v>325</v>
      </c>
      <c r="F154" s="223" t="s">
        <v>326</v>
      </c>
      <c r="G154" s="224" t="s">
        <v>192</v>
      </c>
      <c r="H154" s="225">
        <v>0.128</v>
      </c>
      <c r="I154" s="226"/>
      <c r="J154" s="227">
        <f>ROUND(I154*H154,2)</f>
        <v>0</v>
      </c>
      <c r="K154" s="223" t="s">
        <v>177</v>
      </c>
      <c r="L154" s="38"/>
      <c r="M154" s="228" t="s">
        <v>34</v>
      </c>
      <c r="N154" s="229" t="s">
        <v>46</v>
      </c>
      <c r="O154" s="6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7" t="s">
        <v>279</v>
      </c>
      <c r="AT154" s="187" t="s">
        <v>201</v>
      </c>
      <c r="AU154" s="187" t="s">
        <v>82</v>
      </c>
      <c r="AY154" s="16" t="s">
        <v>179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82</v>
      </c>
      <c r="BK154" s="188">
        <f>ROUND(I154*H154,2)</f>
        <v>0</v>
      </c>
      <c r="BL154" s="16" t="s">
        <v>279</v>
      </c>
      <c r="BM154" s="187" t="s">
        <v>327</v>
      </c>
    </row>
    <row r="155" spans="1:65" s="2" customFormat="1" ht="58.5">
      <c r="A155" s="33"/>
      <c r="B155" s="34"/>
      <c r="C155" s="35"/>
      <c r="D155" s="189" t="s">
        <v>182</v>
      </c>
      <c r="E155" s="35"/>
      <c r="F155" s="190" t="s">
        <v>328</v>
      </c>
      <c r="G155" s="35"/>
      <c r="H155" s="35"/>
      <c r="I155" s="114"/>
      <c r="J155" s="35"/>
      <c r="K155" s="35"/>
      <c r="L155" s="38"/>
      <c r="M155" s="191"/>
      <c r="N155" s="19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182</v>
      </c>
      <c r="AU155" s="16" t="s">
        <v>82</v>
      </c>
    </row>
    <row r="156" spans="1:65" s="2" customFormat="1" ht="19.5">
      <c r="A156" s="33"/>
      <c r="B156" s="34"/>
      <c r="C156" s="35"/>
      <c r="D156" s="189" t="s">
        <v>194</v>
      </c>
      <c r="E156" s="35"/>
      <c r="F156" s="204" t="s">
        <v>329</v>
      </c>
      <c r="G156" s="35"/>
      <c r="H156" s="35"/>
      <c r="I156" s="114"/>
      <c r="J156" s="35"/>
      <c r="K156" s="35"/>
      <c r="L156" s="38"/>
      <c r="M156" s="191"/>
      <c r="N156" s="19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194</v>
      </c>
      <c r="AU156" s="16" t="s">
        <v>82</v>
      </c>
    </row>
    <row r="157" spans="1:65" s="12" customFormat="1" ht="11.25">
      <c r="B157" s="193"/>
      <c r="C157" s="194"/>
      <c r="D157" s="189" t="s">
        <v>183</v>
      </c>
      <c r="E157" s="195" t="s">
        <v>34</v>
      </c>
      <c r="F157" s="196" t="s">
        <v>662</v>
      </c>
      <c r="G157" s="194"/>
      <c r="H157" s="197">
        <v>0.128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183</v>
      </c>
      <c r="AU157" s="203" t="s">
        <v>82</v>
      </c>
      <c r="AV157" s="12" t="s">
        <v>84</v>
      </c>
      <c r="AW157" s="12" t="s">
        <v>36</v>
      </c>
      <c r="AX157" s="12" t="s">
        <v>82</v>
      </c>
      <c r="AY157" s="203" t="s">
        <v>179</v>
      </c>
    </row>
    <row r="158" spans="1:65" s="2" customFormat="1" ht="21.75" customHeight="1">
      <c r="A158" s="33"/>
      <c r="B158" s="34"/>
      <c r="C158" s="221" t="s">
        <v>609</v>
      </c>
      <c r="D158" s="221" t="s">
        <v>201</v>
      </c>
      <c r="E158" s="222" t="s">
        <v>306</v>
      </c>
      <c r="F158" s="223" t="s">
        <v>307</v>
      </c>
      <c r="G158" s="224" t="s">
        <v>192</v>
      </c>
      <c r="H158" s="225">
        <v>21.114999999999998</v>
      </c>
      <c r="I158" s="226"/>
      <c r="J158" s="227">
        <f>ROUND(I158*H158,2)</f>
        <v>0</v>
      </c>
      <c r="K158" s="223" t="s">
        <v>177</v>
      </c>
      <c r="L158" s="38"/>
      <c r="M158" s="228" t="s">
        <v>34</v>
      </c>
      <c r="N158" s="229" t="s">
        <v>46</v>
      </c>
      <c r="O158" s="6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7" t="s">
        <v>279</v>
      </c>
      <c r="AT158" s="187" t="s">
        <v>201</v>
      </c>
      <c r="AU158" s="187" t="s">
        <v>82</v>
      </c>
      <c r="AY158" s="16" t="s">
        <v>179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82</v>
      </c>
      <c r="BK158" s="188">
        <f>ROUND(I158*H158,2)</f>
        <v>0</v>
      </c>
      <c r="BL158" s="16" t="s">
        <v>279</v>
      </c>
      <c r="BM158" s="187" t="s">
        <v>610</v>
      </c>
    </row>
    <row r="159" spans="1:65" s="2" customFormat="1" ht="58.5">
      <c r="A159" s="33"/>
      <c r="B159" s="34"/>
      <c r="C159" s="35"/>
      <c r="D159" s="189" t="s">
        <v>182</v>
      </c>
      <c r="E159" s="35"/>
      <c r="F159" s="190" t="s">
        <v>309</v>
      </c>
      <c r="G159" s="35"/>
      <c r="H159" s="35"/>
      <c r="I159" s="114"/>
      <c r="J159" s="35"/>
      <c r="K159" s="35"/>
      <c r="L159" s="38"/>
      <c r="M159" s="191"/>
      <c r="N159" s="19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182</v>
      </c>
      <c r="AU159" s="16" t="s">
        <v>82</v>
      </c>
    </row>
    <row r="160" spans="1:65" s="2" customFormat="1" ht="19.5">
      <c r="A160" s="33"/>
      <c r="B160" s="34"/>
      <c r="C160" s="35"/>
      <c r="D160" s="189" t="s">
        <v>194</v>
      </c>
      <c r="E160" s="35"/>
      <c r="F160" s="204" t="s">
        <v>663</v>
      </c>
      <c r="G160" s="35"/>
      <c r="H160" s="35"/>
      <c r="I160" s="114"/>
      <c r="J160" s="35"/>
      <c r="K160" s="35"/>
      <c r="L160" s="38"/>
      <c r="M160" s="191"/>
      <c r="N160" s="19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194</v>
      </c>
      <c r="AU160" s="16" t="s">
        <v>82</v>
      </c>
    </row>
    <row r="161" spans="1:65" s="12" customFormat="1" ht="11.25">
      <c r="B161" s="193"/>
      <c r="C161" s="194"/>
      <c r="D161" s="189" t="s">
        <v>183</v>
      </c>
      <c r="E161" s="195" t="s">
        <v>34</v>
      </c>
      <c r="F161" s="196" t="s">
        <v>664</v>
      </c>
      <c r="G161" s="194"/>
      <c r="H161" s="197">
        <v>21.114999999999998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183</v>
      </c>
      <c r="AU161" s="203" t="s">
        <v>82</v>
      </c>
      <c r="AV161" s="12" t="s">
        <v>84</v>
      </c>
      <c r="AW161" s="12" t="s">
        <v>36</v>
      </c>
      <c r="AX161" s="12" t="s">
        <v>82</v>
      </c>
      <c r="AY161" s="203" t="s">
        <v>179</v>
      </c>
    </row>
    <row r="162" spans="1:65" s="2" customFormat="1" ht="21.75" customHeight="1">
      <c r="A162" s="33"/>
      <c r="B162" s="34"/>
      <c r="C162" s="221" t="s">
        <v>331</v>
      </c>
      <c r="D162" s="221" t="s">
        <v>201</v>
      </c>
      <c r="E162" s="222" t="s">
        <v>332</v>
      </c>
      <c r="F162" s="223" t="s">
        <v>333</v>
      </c>
      <c r="G162" s="224" t="s">
        <v>192</v>
      </c>
      <c r="H162" s="225">
        <v>0.122</v>
      </c>
      <c r="I162" s="226"/>
      <c r="J162" s="227">
        <f>ROUND(I162*H162,2)</f>
        <v>0</v>
      </c>
      <c r="K162" s="223" t="s">
        <v>177</v>
      </c>
      <c r="L162" s="38"/>
      <c r="M162" s="228" t="s">
        <v>34</v>
      </c>
      <c r="N162" s="229" t="s">
        <v>46</v>
      </c>
      <c r="O162" s="63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7" t="s">
        <v>279</v>
      </c>
      <c r="AT162" s="187" t="s">
        <v>201</v>
      </c>
      <c r="AU162" s="187" t="s">
        <v>82</v>
      </c>
      <c r="AY162" s="16" t="s">
        <v>179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6" t="s">
        <v>82</v>
      </c>
      <c r="BK162" s="188">
        <f>ROUND(I162*H162,2)</f>
        <v>0</v>
      </c>
      <c r="BL162" s="16" t="s">
        <v>279</v>
      </c>
      <c r="BM162" s="187" t="s">
        <v>334</v>
      </c>
    </row>
    <row r="163" spans="1:65" s="2" customFormat="1" ht="58.5">
      <c r="A163" s="33"/>
      <c r="B163" s="34"/>
      <c r="C163" s="35"/>
      <c r="D163" s="189" t="s">
        <v>182</v>
      </c>
      <c r="E163" s="35"/>
      <c r="F163" s="190" t="s">
        <v>335</v>
      </c>
      <c r="G163" s="35"/>
      <c r="H163" s="35"/>
      <c r="I163" s="114"/>
      <c r="J163" s="35"/>
      <c r="K163" s="35"/>
      <c r="L163" s="38"/>
      <c r="M163" s="191"/>
      <c r="N163" s="19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182</v>
      </c>
      <c r="AU163" s="16" t="s">
        <v>82</v>
      </c>
    </row>
    <row r="164" spans="1:65" s="2" customFormat="1" ht="19.5">
      <c r="A164" s="33"/>
      <c r="B164" s="34"/>
      <c r="C164" s="35"/>
      <c r="D164" s="189" t="s">
        <v>194</v>
      </c>
      <c r="E164" s="35"/>
      <c r="F164" s="204" t="s">
        <v>336</v>
      </c>
      <c r="G164" s="35"/>
      <c r="H164" s="35"/>
      <c r="I164" s="114"/>
      <c r="J164" s="35"/>
      <c r="K164" s="35"/>
      <c r="L164" s="38"/>
      <c r="M164" s="191"/>
      <c r="N164" s="19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194</v>
      </c>
      <c r="AU164" s="16" t="s">
        <v>82</v>
      </c>
    </row>
    <row r="165" spans="1:65" s="12" customFormat="1" ht="11.25">
      <c r="B165" s="193"/>
      <c r="C165" s="194"/>
      <c r="D165" s="189" t="s">
        <v>183</v>
      </c>
      <c r="E165" s="195" t="s">
        <v>34</v>
      </c>
      <c r="F165" s="196" t="s">
        <v>665</v>
      </c>
      <c r="G165" s="194"/>
      <c r="H165" s="197">
        <v>0.122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183</v>
      </c>
      <c r="AU165" s="203" t="s">
        <v>82</v>
      </c>
      <c r="AV165" s="12" t="s">
        <v>84</v>
      </c>
      <c r="AW165" s="12" t="s">
        <v>36</v>
      </c>
      <c r="AX165" s="12" t="s">
        <v>82</v>
      </c>
      <c r="AY165" s="203" t="s">
        <v>179</v>
      </c>
    </row>
    <row r="166" spans="1:65" s="2" customFormat="1" ht="21.75" customHeight="1">
      <c r="A166" s="33"/>
      <c r="B166" s="34"/>
      <c r="C166" s="221" t="s">
        <v>338</v>
      </c>
      <c r="D166" s="221" t="s">
        <v>201</v>
      </c>
      <c r="E166" s="222" t="s">
        <v>339</v>
      </c>
      <c r="F166" s="223" t="s">
        <v>340</v>
      </c>
      <c r="G166" s="224" t="s">
        <v>192</v>
      </c>
      <c r="H166" s="225">
        <v>0.122</v>
      </c>
      <c r="I166" s="226"/>
      <c r="J166" s="227">
        <f>ROUND(I166*H166,2)</f>
        <v>0</v>
      </c>
      <c r="K166" s="223" t="s">
        <v>177</v>
      </c>
      <c r="L166" s="38"/>
      <c r="M166" s="228" t="s">
        <v>34</v>
      </c>
      <c r="N166" s="229" t="s">
        <v>46</v>
      </c>
      <c r="O166" s="6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7" t="s">
        <v>279</v>
      </c>
      <c r="AT166" s="187" t="s">
        <v>201</v>
      </c>
      <c r="AU166" s="187" t="s">
        <v>82</v>
      </c>
      <c r="AY166" s="16" t="s">
        <v>179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82</v>
      </c>
      <c r="BK166" s="188">
        <f>ROUND(I166*H166,2)</f>
        <v>0</v>
      </c>
      <c r="BL166" s="16" t="s">
        <v>279</v>
      </c>
      <c r="BM166" s="187" t="s">
        <v>341</v>
      </c>
    </row>
    <row r="167" spans="1:65" s="2" customFormat="1" ht="29.25">
      <c r="A167" s="33"/>
      <c r="B167" s="34"/>
      <c r="C167" s="35"/>
      <c r="D167" s="189" t="s">
        <v>182</v>
      </c>
      <c r="E167" s="35"/>
      <c r="F167" s="190" t="s">
        <v>342</v>
      </c>
      <c r="G167" s="35"/>
      <c r="H167" s="35"/>
      <c r="I167" s="114"/>
      <c r="J167" s="35"/>
      <c r="K167" s="35"/>
      <c r="L167" s="38"/>
      <c r="M167" s="191"/>
      <c r="N167" s="192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182</v>
      </c>
      <c r="AU167" s="16" t="s">
        <v>82</v>
      </c>
    </row>
    <row r="168" spans="1:65" s="2" customFormat="1" ht="19.5">
      <c r="A168" s="33"/>
      <c r="B168" s="34"/>
      <c r="C168" s="35"/>
      <c r="D168" s="189" t="s">
        <v>194</v>
      </c>
      <c r="E168" s="35"/>
      <c r="F168" s="204" t="s">
        <v>666</v>
      </c>
      <c r="G168" s="35"/>
      <c r="H168" s="35"/>
      <c r="I168" s="114"/>
      <c r="J168" s="35"/>
      <c r="K168" s="35"/>
      <c r="L168" s="38"/>
      <c r="M168" s="191"/>
      <c r="N168" s="19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194</v>
      </c>
      <c r="AU168" s="16" t="s">
        <v>82</v>
      </c>
    </row>
    <row r="169" spans="1:65" s="12" customFormat="1" ht="11.25">
      <c r="B169" s="193"/>
      <c r="C169" s="194"/>
      <c r="D169" s="189" t="s">
        <v>183</v>
      </c>
      <c r="E169" s="195" t="s">
        <v>34</v>
      </c>
      <c r="F169" s="196" t="s">
        <v>667</v>
      </c>
      <c r="G169" s="194"/>
      <c r="H169" s="197">
        <v>0.122</v>
      </c>
      <c r="I169" s="198"/>
      <c r="J169" s="194"/>
      <c r="K169" s="194"/>
      <c r="L169" s="199"/>
      <c r="M169" s="230"/>
      <c r="N169" s="231"/>
      <c r="O169" s="231"/>
      <c r="P169" s="231"/>
      <c r="Q169" s="231"/>
      <c r="R169" s="231"/>
      <c r="S169" s="231"/>
      <c r="T169" s="232"/>
      <c r="AT169" s="203" t="s">
        <v>183</v>
      </c>
      <c r="AU169" s="203" t="s">
        <v>82</v>
      </c>
      <c r="AV169" s="12" t="s">
        <v>84</v>
      </c>
      <c r="AW169" s="12" t="s">
        <v>36</v>
      </c>
      <c r="AX169" s="12" t="s">
        <v>82</v>
      </c>
      <c r="AY169" s="203" t="s">
        <v>179</v>
      </c>
    </row>
    <row r="170" spans="1:65" s="2" customFormat="1" ht="6.95" customHeight="1">
      <c r="A170" s="33"/>
      <c r="B170" s="46"/>
      <c r="C170" s="47"/>
      <c r="D170" s="47"/>
      <c r="E170" s="47"/>
      <c r="F170" s="47"/>
      <c r="G170" s="47"/>
      <c r="H170" s="47"/>
      <c r="I170" s="141"/>
      <c r="J170" s="47"/>
      <c r="K170" s="47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22I0lpTEgFNWK2apKlvap3nuou41mLHfwM9y0gOHnpSMCXLmMok9YF+LXSrwOdRwVxyNJjGTWblSWtKaUMQC5w==" saltValue="WBZhmbh93nYJjs+w+dIIj+rYk42E7MVe+QaXoWPpsMUxPCahChJ8wk4PwFK9ZWERjxlmj29qqTyMd68OuY4gVw==" spinCount="100000" sheet="1" objects="1" scenarios="1" formatColumns="0" formatRows="0" autoFilter="0"/>
  <autoFilter ref="C87:K16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127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669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676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636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ROUND((SUM(BE85:BE89)),  2)</f>
        <v>0</v>
      </c>
      <c r="G35" s="33"/>
      <c r="H35" s="33"/>
      <c r="I35" s="130">
        <v>0.21</v>
      </c>
      <c r="J35" s="129">
        <f>ROUND(((SUM(BE85:BE89))*I35),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ROUND((SUM(BF85:BF89)),  2)</f>
        <v>0</v>
      </c>
      <c r="G36" s="33"/>
      <c r="H36" s="33"/>
      <c r="I36" s="130">
        <v>0.15</v>
      </c>
      <c r="J36" s="129">
        <f>ROUND(((SUM(BF85:BF89))*I36),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ROUND((SUM(BG85:BG89)),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ROUND((SUM(BH85:BH89)),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ROUND((SUM(BI85:BI89)),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669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6.2 -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Omlenice - Kaplice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669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6.2 -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Omlenice - Kaplice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SUM(P86:P89)</f>
        <v>0</v>
      </c>
      <c r="Q85" s="71"/>
      <c r="R85" s="172">
        <f>SUM(R86:R89)</f>
        <v>22.2255</v>
      </c>
      <c r="S85" s="71"/>
      <c r="T85" s="173">
        <f>SUM(T86:T89)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SUM(BK86:BK89)</f>
        <v>0</v>
      </c>
    </row>
    <row r="86" spans="1:65" s="2" customFormat="1" ht="21.75" customHeight="1">
      <c r="A86" s="33"/>
      <c r="B86" s="34"/>
      <c r="C86" s="175" t="s">
        <v>189</v>
      </c>
      <c r="D86" s="175" t="s">
        <v>173</v>
      </c>
      <c r="E86" s="176" t="s">
        <v>345</v>
      </c>
      <c r="F86" s="177" t="s">
        <v>346</v>
      </c>
      <c r="G86" s="178" t="s">
        <v>176</v>
      </c>
      <c r="H86" s="179">
        <v>6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3.70425</v>
      </c>
      <c r="R86" s="185">
        <f>Q86*H86</f>
        <v>22.2255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633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346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348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12" customFormat="1" ht="11.25">
      <c r="B89" s="193"/>
      <c r="C89" s="194"/>
      <c r="D89" s="189" t="s">
        <v>183</v>
      </c>
      <c r="E89" s="195" t="s">
        <v>34</v>
      </c>
      <c r="F89" s="196" t="s">
        <v>293</v>
      </c>
      <c r="G89" s="194"/>
      <c r="H89" s="197">
        <v>6</v>
      </c>
      <c r="I89" s="198"/>
      <c r="J89" s="194"/>
      <c r="K89" s="194"/>
      <c r="L89" s="199"/>
      <c r="M89" s="230"/>
      <c r="N89" s="231"/>
      <c r="O89" s="231"/>
      <c r="P89" s="231"/>
      <c r="Q89" s="231"/>
      <c r="R89" s="231"/>
      <c r="S89" s="231"/>
      <c r="T89" s="232"/>
      <c r="AT89" s="203" t="s">
        <v>183</v>
      </c>
      <c r="AU89" s="203" t="s">
        <v>75</v>
      </c>
      <c r="AV89" s="12" t="s">
        <v>84</v>
      </c>
      <c r="AW89" s="12" t="s">
        <v>36</v>
      </c>
      <c r="AX89" s="12" t="s">
        <v>82</v>
      </c>
      <c r="AY89" s="203" t="s">
        <v>179</v>
      </c>
    </row>
    <row r="90" spans="1:65" s="2" customFormat="1" ht="6.95" customHeight="1">
      <c r="A90" s="33"/>
      <c r="B90" s="46"/>
      <c r="C90" s="47"/>
      <c r="D90" s="47"/>
      <c r="E90" s="47"/>
      <c r="F90" s="47"/>
      <c r="G90" s="47"/>
      <c r="H90" s="47"/>
      <c r="I90" s="141"/>
      <c r="J90" s="47"/>
      <c r="K90" s="47"/>
      <c r="L90" s="38"/>
      <c r="M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</sheetData>
  <sheetProtection algorithmName="SHA-512" hashValue="U259O01i5phOhWvl5JAWUhWmRthYN2L7tcnx691/rxjl5XJJuGJMzkQTYEWzNBcqsg/pDvfZowoORF607HBmXA==" saltValue="gR/eipmbKIAbDXXsYPpCC2CgyMjH9nxj0qRlIGKHYbB2OCTSEgzG3wQkF7oOCg9e9UEmTKcoqq9FNkQ64mvlDg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132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677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678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679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ROUND((SUM(BE88:BE190)),  2)</f>
        <v>0</v>
      </c>
      <c r="G35" s="33"/>
      <c r="H35" s="33"/>
      <c r="I35" s="130">
        <v>0.21</v>
      </c>
      <c r="J35" s="129">
        <f>ROUND(((SUM(BE88:BE190))*I35),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ROUND((SUM(BF88:BF190)),  2)</f>
        <v>0</v>
      </c>
      <c r="G36" s="33"/>
      <c r="H36" s="33"/>
      <c r="I36" s="130">
        <v>0.15</v>
      </c>
      <c r="J36" s="129">
        <f>ROUND(((SUM(BF88:BF190))*I36),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ROUND((SUM(BG88:BG190)),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ROUND((SUM(BH88:BH190)),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ROUND((SUM(BI88:BI190)),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677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7.1 -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Kaplice - Velešín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J108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J109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J152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677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7.1 -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Kaplice - Velešín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P89+SUM(P90:P108)+P152</f>
        <v>0</v>
      </c>
      <c r="Q88" s="71"/>
      <c r="R88" s="172">
        <f>R89+SUM(R90:R108)+R152</f>
        <v>174.16048000000001</v>
      </c>
      <c r="S88" s="71"/>
      <c r="T88" s="173">
        <f>T89+SUM(T90:T108)+T152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BK89+SUM(BK90:BK108)+BK152</f>
        <v>0</v>
      </c>
    </row>
    <row r="89" spans="1:65" s="2" customFormat="1" ht="21.75" customHeight="1">
      <c r="A89" s="33"/>
      <c r="B89" s="34"/>
      <c r="C89" s="175" t="s">
        <v>84</v>
      </c>
      <c r="D89" s="175" t="s">
        <v>173</v>
      </c>
      <c r="E89" s="176" t="s">
        <v>185</v>
      </c>
      <c r="F89" s="177" t="s">
        <v>186</v>
      </c>
      <c r="G89" s="178" t="s">
        <v>176</v>
      </c>
      <c r="H89" s="179">
        <v>3592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1.1100000000000001E-3</v>
      </c>
      <c r="R89" s="185">
        <f>Q89*H89</f>
        <v>3.9871200000000004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187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186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680</v>
      </c>
      <c r="G91" s="194"/>
      <c r="H91" s="197">
        <v>3592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356</v>
      </c>
      <c r="D92" s="175" t="s">
        <v>173</v>
      </c>
      <c r="E92" s="176" t="s">
        <v>357</v>
      </c>
      <c r="F92" s="177" t="s">
        <v>358</v>
      </c>
      <c r="G92" s="178" t="s">
        <v>176</v>
      </c>
      <c r="H92" s="179">
        <v>12064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9.0000000000000006E-5</v>
      </c>
      <c r="R92" s="185">
        <f>Q92*H92</f>
        <v>1.0857600000000001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359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358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681</v>
      </c>
      <c r="G94" s="194"/>
      <c r="H94" s="197">
        <v>12064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361</v>
      </c>
      <c r="D95" s="175" t="s">
        <v>173</v>
      </c>
      <c r="E95" s="176" t="s">
        <v>362</v>
      </c>
      <c r="F95" s="177" t="s">
        <v>363</v>
      </c>
      <c r="G95" s="178" t="s">
        <v>176</v>
      </c>
      <c r="H95" s="179">
        <v>12064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5.1999999999999995E-4</v>
      </c>
      <c r="R95" s="185">
        <f>Q95*H95</f>
        <v>6.2732799999999997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364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363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12" customFormat="1" ht="11.25">
      <c r="B97" s="193"/>
      <c r="C97" s="194"/>
      <c r="D97" s="189" t="s">
        <v>183</v>
      </c>
      <c r="E97" s="195" t="s">
        <v>34</v>
      </c>
      <c r="F97" s="196" t="s">
        <v>681</v>
      </c>
      <c r="G97" s="194"/>
      <c r="H97" s="197">
        <v>12064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65" s="2" customFormat="1" ht="21.75" customHeight="1">
      <c r="A98" s="33"/>
      <c r="B98" s="34"/>
      <c r="C98" s="175" t="s">
        <v>82</v>
      </c>
      <c r="D98" s="175" t="s">
        <v>173</v>
      </c>
      <c r="E98" s="176" t="s">
        <v>174</v>
      </c>
      <c r="F98" s="177" t="s">
        <v>175</v>
      </c>
      <c r="G98" s="178" t="s">
        <v>176</v>
      </c>
      <c r="H98" s="179">
        <v>3016</v>
      </c>
      <c r="I98" s="180"/>
      <c r="J98" s="181">
        <f>ROUND(I98*H98,2)</f>
        <v>0</v>
      </c>
      <c r="K98" s="177" t="s">
        <v>177</v>
      </c>
      <c r="L98" s="182"/>
      <c r="M98" s="183" t="s">
        <v>34</v>
      </c>
      <c r="N98" s="184" t="s">
        <v>46</v>
      </c>
      <c r="O98" s="63"/>
      <c r="P98" s="185">
        <f>O98*H98</f>
        <v>0</v>
      </c>
      <c r="Q98" s="185">
        <v>1.8000000000000001E-4</v>
      </c>
      <c r="R98" s="185">
        <f>Q98*H98</f>
        <v>0.54288000000000003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178</v>
      </c>
      <c r="AT98" s="187" t="s">
        <v>173</v>
      </c>
      <c r="AU98" s="187" t="s">
        <v>75</v>
      </c>
      <c r="AY98" s="16" t="s">
        <v>179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82</v>
      </c>
      <c r="BK98" s="188">
        <f>ROUND(I98*H98,2)</f>
        <v>0</v>
      </c>
      <c r="BL98" s="16" t="s">
        <v>180</v>
      </c>
      <c r="BM98" s="187" t="s">
        <v>181</v>
      </c>
    </row>
    <row r="99" spans="1:65" s="2" customFormat="1" ht="11.25">
      <c r="A99" s="33"/>
      <c r="B99" s="34"/>
      <c r="C99" s="35"/>
      <c r="D99" s="189" t="s">
        <v>182</v>
      </c>
      <c r="E99" s="35"/>
      <c r="F99" s="190" t="s">
        <v>175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182</v>
      </c>
      <c r="AU99" s="16" t="s">
        <v>75</v>
      </c>
    </row>
    <row r="100" spans="1:65" s="12" customFormat="1" ht="11.25">
      <c r="B100" s="193"/>
      <c r="C100" s="194"/>
      <c r="D100" s="189" t="s">
        <v>183</v>
      </c>
      <c r="E100" s="195" t="s">
        <v>34</v>
      </c>
      <c r="F100" s="196" t="s">
        <v>682</v>
      </c>
      <c r="G100" s="194"/>
      <c r="H100" s="197">
        <v>3016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183</v>
      </c>
      <c r="AU100" s="203" t="s">
        <v>75</v>
      </c>
      <c r="AV100" s="12" t="s">
        <v>84</v>
      </c>
      <c r="AW100" s="12" t="s">
        <v>36</v>
      </c>
      <c r="AX100" s="12" t="s">
        <v>82</v>
      </c>
      <c r="AY100" s="203" t="s">
        <v>179</v>
      </c>
    </row>
    <row r="101" spans="1:65" s="2" customFormat="1" ht="21.75" customHeight="1">
      <c r="A101" s="33"/>
      <c r="B101" s="34"/>
      <c r="C101" s="175" t="s">
        <v>288</v>
      </c>
      <c r="D101" s="175" t="s">
        <v>173</v>
      </c>
      <c r="E101" s="176" t="s">
        <v>366</v>
      </c>
      <c r="F101" s="177" t="s">
        <v>367</v>
      </c>
      <c r="G101" s="178" t="s">
        <v>176</v>
      </c>
      <c r="H101" s="179">
        <v>3016</v>
      </c>
      <c r="I101" s="180"/>
      <c r="J101" s="181">
        <f>ROUND(I101*H101,2)</f>
        <v>0</v>
      </c>
      <c r="K101" s="177" t="s">
        <v>177</v>
      </c>
      <c r="L101" s="182"/>
      <c r="M101" s="183" t="s">
        <v>34</v>
      </c>
      <c r="N101" s="184" t="s">
        <v>46</v>
      </c>
      <c r="O101" s="63"/>
      <c r="P101" s="185">
        <f>O101*H101</f>
        <v>0</v>
      </c>
      <c r="Q101" s="185">
        <v>9.0000000000000006E-5</v>
      </c>
      <c r="R101" s="185">
        <f>Q101*H101</f>
        <v>0.27144000000000001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178</v>
      </c>
      <c r="AT101" s="187" t="s">
        <v>173</v>
      </c>
      <c r="AU101" s="187" t="s">
        <v>75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368</v>
      </c>
    </row>
    <row r="102" spans="1:65" s="2" customFormat="1" ht="11.25">
      <c r="A102" s="33"/>
      <c r="B102" s="34"/>
      <c r="C102" s="35"/>
      <c r="D102" s="189" t="s">
        <v>182</v>
      </c>
      <c r="E102" s="35"/>
      <c r="F102" s="190" t="s">
        <v>367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75</v>
      </c>
    </row>
    <row r="103" spans="1:65" s="12" customFormat="1" ht="11.25">
      <c r="B103" s="193"/>
      <c r="C103" s="194"/>
      <c r="D103" s="189" t="s">
        <v>183</v>
      </c>
      <c r="E103" s="195" t="s">
        <v>34</v>
      </c>
      <c r="F103" s="196" t="s">
        <v>682</v>
      </c>
      <c r="G103" s="194"/>
      <c r="H103" s="197">
        <v>3016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183</v>
      </c>
      <c r="AU103" s="203" t="s">
        <v>75</v>
      </c>
      <c r="AV103" s="12" t="s">
        <v>84</v>
      </c>
      <c r="AW103" s="12" t="s">
        <v>36</v>
      </c>
      <c r="AX103" s="12" t="s">
        <v>82</v>
      </c>
      <c r="AY103" s="203" t="s">
        <v>179</v>
      </c>
    </row>
    <row r="104" spans="1:65" s="2" customFormat="1" ht="21.75" customHeight="1">
      <c r="A104" s="33"/>
      <c r="B104" s="34"/>
      <c r="C104" s="175" t="s">
        <v>189</v>
      </c>
      <c r="D104" s="175" t="s">
        <v>173</v>
      </c>
      <c r="E104" s="176" t="s">
        <v>190</v>
      </c>
      <c r="F104" s="177" t="s">
        <v>191</v>
      </c>
      <c r="G104" s="178" t="s">
        <v>192</v>
      </c>
      <c r="H104" s="179">
        <v>162</v>
      </c>
      <c r="I104" s="180"/>
      <c r="J104" s="181">
        <f>ROUND(I104*H104,2)</f>
        <v>0</v>
      </c>
      <c r="K104" s="177" t="s">
        <v>177</v>
      </c>
      <c r="L104" s="182"/>
      <c r="M104" s="183" t="s">
        <v>34</v>
      </c>
      <c r="N104" s="184" t="s">
        <v>46</v>
      </c>
      <c r="O104" s="63"/>
      <c r="P104" s="185">
        <f>O104*H104</f>
        <v>0</v>
      </c>
      <c r="Q104" s="185">
        <v>1</v>
      </c>
      <c r="R104" s="185">
        <f>Q104*H104</f>
        <v>162</v>
      </c>
      <c r="S104" s="185">
        <v>0</v>
      </c>
      <c r="T104" s="18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7" t="s">
        <v>178</v>
      </c>
      <c r="AT104" s="187" t="s">
        <v>173</v>
      </c>
      <c r="AU104" s="187" t="s">
        <v>75</v>
      </c>
      <c r="AY104" s="16" t="s">
        <v>179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82</v>
      </c>
      <c r="BK104" s="188">
        <f>ROUND(I104*H104,2)</f>
        <v>0</v>
      </c>
      <c r="BL104" s="16" t="s">
        <v>180</v>
      </c>
      <c r="BM104" s="187" t="s">
        <v>193</v>
      </c>
    </row>
    <row r="105" spans="1:65" s="2" customFormat="1" ht="11.25">
      <c r="A105" s="33"/>
      <c r="B105" s="34"/>
      <c r="C105" s="35"/>
      <c r="D105" s="189" t="s">
        <v>182</v>
      </c>
      <c r="E105" s="35"/>
      <c r="F105" s="190" t="s">
        <v>191</v>
      </c>
      <c r="G105" s="35"/>
      <c r="H105" s="35"/>
      <c r="I105" s="114"/>
      <c r="J105" s="35"/>
      <c r="K105" s="35"/>
      <c r="L105" s="38"/>
      <c r="M105" s="191"/>
      <c r="N105" s="19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182</v>
      </c>
      <c r="AU105" s="16" t="s">
        <v>75</v>
      </c>
    </row>
    <row r="106" spans="1:65" s="2" customFormat="1" ht="19.5">
      <c r="A106" s="33"/>
      <c r="B106" s="34"/>
      <c r="C106" s="35"/>
      <c r="D106" s="189" t="s">
        <v>194</v>
      </c>
      <c r="E106" s="35"/>
      <c r="F106" s="204" t="s">
        <v>683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194</v>
      </c>
      <c r="AU106" s="16" t="s">
        <v>75</v>
      </c>
    </row>
    <row r="107" spans="1:65" s="12" customFormat="1" ht="11.25">
      <c r="B107" s="193"/>
      <c r="C107" s="194"/>
      <c r="D107" s="189" t="s">
        <v>183</v>
      </c>
      <c r="E107" s="195" t="s">
        <v>34</v>
      </c>
      <c r="F107" s="196" t="s">
        <v>684</v>
      </c>
      <c r="G107" s="194"/>
      <c r="H107" s="197">
        <v>162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183</v>
      </c>
      <c r="AU107" s="203" t="s">
        <v>75</v>
      </c>
      <c r="AV107" s="12" t="s">
        <v>84</v>
      </c>
      <c r="AW107" s="12" t="s">
        <v>36</v>
      </c>
      <c r="AX107" s="12" t="s">
        <v>82</v>
      </c>
      <c r="AY107" s="203" t="s">
        <v>179</v>
      </c>
    </row>
    <row r="108" spans="1:65" s="13" customFormat="1" ht="25.9" customHeight="1">
      <c r="B108" s="205"/>
      <c r="C108" s="206"/>
      <c r="D108" s="207" t="s">
        <v>74</v>
      </c>
      <c r="E108" s="208" t="s">
        <v>197</v>
      </c>
      <c r="F108" s="208" t="s">
        <v>198</v>
      </c>
      <c r="G108" s="206"/>
      <c r="H108" s="206"/>
      <c r="I108" s="209"/>
      <c r="J108" s="210">
        <f>BK108</f>
        <v>0</v>
      </c>
      <c r="K108" s="206"/>
      <c r="L108" s="211"/>
      <c r="M108" s="212"/>
      <c r="N108" s="213"/>
      <c r="O108" s="213"/>
      <c r="P108" s="214">
        <f>P109</f>
        <v>0</v>
      </c>
      <c r="Q108" s="213"/>
      <c r="R108" s="214">
        <f>R109</f>
        <v>0</v>
      </c>
      <c r="S108" s="213"/>
      <c r="T108" s="215">
        <f>T109</f>
        <v>0</v>
      </c>
      <c r="AR108" s="216" t="s">
        <v>82</v>
      </c>
      <c r="AT108" s="217" t="s">
        <v>74</v>
      </c>
      <c r="AU108" s="217" t="s">
        <v>75</v>
      </c>
      <c r="AY108" s="216" t="s">
        <v>179</v>
      </c>
      <c r="BK108" s="218">
        <f>BK109</f>
        <v>0</v>
      </c>
    </row>
    <row r="109" spans="1:65" s="13" customFormat="1" ht="22.9" customHeight="1">
      <c r="B109" s="205"/>
      <c r="C109" s="206"/>
      <c r="D109" s="207" t="s">
        <v>74</v>
      </c>
      <c r="E109" s="219" t="s">
        <v>199</v>
      </c>
      <c r="F109" s="219" t="s">
        <v>200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SUM(P110:P151)</f>
        <v>0</v>
      </c>
      <c r="Q109" s="213"/>
      <c r="R109" s="214">
        <f>SUM(R110:R151)</f>
        <v>0</v>
      </c>
      <c r="S109" s="213"/>
      <c r="T109" s="215">
        <f>SUM(T110:T151)</f>
        <v>0</v>
      </c>
      <c r="AR109" s="216" t="s">
        <v>82</v>
      </c>
      <c r="AT109" s="217" t="s">
        <v>74</v>
      </c>
      <c r="AU109" s="217" t="s">
        <v>82</v>
      </c>
      <c r="AY109" s="216" t="s">
        <v>179</v>
      </c>
      <c r="BK109" s="218">
        <f>SUM(BK110:BK151)</f>
        <v>0</v>
      </c>
    </row>
    <row r="110" spans="1:65" s="2" customFormat="1" ht="21.75" customHeight="1">
      <c r="A110" s="33"/>
      <c r="B110" s="34"/>
      <c r="C110" s="221" t="s">
        <v>199</v>
      </c>
      <c r="D110" s="221" t="s">
        <v>201</v>
      </c>
      <c r="E110" s="222" t="s">
        <v>202</v>
      </c>
      <c r="F110" s="223" t="s">
        <v>203</v>
      </c>
      <c r="G110" s="224" t="s">
        <v>204</v>
      </c>
      <c r="H110" s="225">
        <v>108</v>
      </c>
      <c r="I110" s="226"/>
      <c r="J110" s="227">
        <f>ROUND(I110*H110,2)</f>
        <v>0</v>
      </c>
      <c r="K110" s="223" t="s">
        <v>177</v>
      </c>
      <c r="L110" s="38"/>
      <c r="M110" s="228" t="s">
        <v>34</v>
      </c>
      <c r="N110" s="229" t="s">
        <v>46</v>
      </c>
      <c r="O110" s="63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7" t="s">
        <v>180</v>
      </c>
      <c r="AT110" s="187" t="s">
        <v>201</v>
      </c>
      <c r="AU110" s="187" t="s">
        <v>84</v>
      </c>
      <c r="AY110" s="16" t="s">
        <v>179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6" t="s">
        <v>82</v>
      </c>
      <c r="BK110" s="188">
        <f>ROUND(I110*H110,2)</f>
        <v>0</v>
      </c>
      <c r="BL110" s="16" t="s">
        <v>180</v>
      </c>
      <c r="BM110" s="187" t="s">
        <v>205</v>
      </c>
    </row>
    <row r="111" spans="1:65" s="2" customFormat="1" ht="19.5">
      <c r="A111" s="33"/>
      <c r="B111" s="34"/>
      <c r="C111" s="35"/>
      <c r="D111" s="189" t="s">
        <v>182</v>
      </c>
      <c r="E111" s="35"/>
      <c r="F111" s="190" t="s">
        <v>206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182</v>
      </c>
      <c r="AU111" s="16" t="s">
        <v>84</v>
      </c>
    </row>
    <row r="112" spans="1:65" s="2" customFormat="1" ht="19.5">
      <c r="A112" s="33"/>
      <c r="B112" s="34"/>
      <c r="C112" s="35"/>
      <c r="D112" s="189" t="s">
        <v>194</v>
      </c>
      <c r="E112" s="35"/>
      <c r="F112" s="204" t="s">
        <v>683</v>
      </c>
      <c r="G112" s="35"/>
      <c r="H112" s="35"/>
      <c r="I112" s="114"/>
      <c r="J112" s="35"/>
      <c r="K112" s="35"/>
      <c r="L112" s="38"/>
      <c r="M112" s="191"/>
      <c r="N112" s="19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194</v>
      </c>
      <c r="AU112" s="16" t="s">
        <v>84</v>
      </c>
    </row>
    <row r="113" spans="1:65" s="12" customFormat="1" ht="11.25">
      <c r="B113" s="193"/>
      <c r="C113" s="194"/>
      <c r="D113" s="189" t="s">
        <v>183</v>
      </c>
      <c r="E113" s="195" t="s">
        <v>34</v>
      </c>
      <c r="F113" s="196" t="s">
        <v>685</v>
      </c>
      <c r="G113" s="194"/>
      <c r="H113" s="197">
        <v>108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183</v>
      </c>
      <c r="AU113" s="203" t="s">
        <v>84</v>
      </c>
      <c r="AV113" s="12" t="s">
        <v>84</v>
      </c>
      <c r="AW113" s="12" t="s">
        <v>36</v>
      </c>
      <c r="AX113" s="12" t="s">
        <v>82</v>
      </c>
      <c r="AY113" s="203" t="s">
        <v>179</v>
      </c>
    </row>
    <row r="114" spans="1:65" s="2" customFormat="1" ht="21.75" customHeight="1">
      <c r="A114" s="33"/>
      <c r="B114" s="34"/>
      <c r="C114" s="221" t="s">
        <v>208</v>
      </c>
      <c r="D114" s="221" t="s">
        <v>201</v>
      </c>
      <c r="E114" s="222" t="s">
        <v>209</v>
      </c>
      <c r="F114" s="223" t="s">
        <v>210</v>
      </c>
      <c r="G114" s="224" t="s">
        <v>211</v>
      </c>
      <c r="H114" s="225">
        <v>0.95</v>
      </c>
      <c r="I114" s="226"/>
      <c r="J114" s="227">
        <f>ROUND(I114*H114,2)</f>
        <v>0</v>
      </c>
      <c r="K114" s="223" t="s">
        <v>177</v>
      </c>
      <c r="L114" s="38"/>
      <c r="M114" s="228" t="s">
        <v>34</v>
      </c>
      <c r="N114" s="229" t="s">
        <v>46</v>
      </c>
      <c r="O114" s="6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7" t="s">
        <v>180</v>
      </c>
      <c r="AT114" s="187" t="s">
        <v>201</v>
      </c>
      <c r="AU114" s="187" t="s">
        <v>84</v>
      </c>
      <c r="AY114" s="16" t="s">
        <v>179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82</v>
      </c>
      <c r="BK114" s="188">
        <f>ROUND(I114*H114,2)</f>
        <v>0</v>
      </c>
      <c r="BL114" s="16" t="s">
        <v>180</v>
      </c>
      <c r="BM114" s="187" t="s">
        <v>212</v>
      </c>
    </row>
    <row r="115" spans="1:65" s="2" customFormat="1" ht="19.5">
      <c r="A115" s="33"/>
      <c r="B115" s="34"/>
      <c r="C115" s="35"/>
      <c r="D115" s="189" t="s">
        <v>182</v>
      </c>
      <c r="E115" s="35"/>
      <c r="F115" s="190" t="s">
        <v>213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182</v>
      </c>
      <c r="AU115" s="16" t="s">
        <v>84</v>
      </c>
    </row>
    <row r="116" spans="1:65" s="12" customFormat="1" ht="11.25">
      <c r="B116" s="193"/>
      <c r="C116" s="194"/>
      <c r="D116" s="189" t="s">
        <v>183</v>
      </c>
      <c r="E116" s="195" t="s">
        <v>34</v>
      </c>
      <c r="F116" s="196" t="s">
        <v>686</v>
      </c>
      <c r="G116" s="194"/>
      <c r="H116" s="197">
        <v>0.95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84</v>
      </c>
      <c r="AV116" s="12" t="s">
        <v>84</v>
      </c>
      <c r="AW116" s="12" t="s">
        <v>36</v>
      </c>
      <c r="AX116" s="12" t="s">
        <v>82</v>
      </c>
      <c r="AY116" s="203" t="s">
        <v>179</v>
      </c>
    </row>
    <row r="117" spans="1:65" s="2" customFormat="1" ht="21.75" customHeight="1">
      <c r="A117" s="33"/>
      <c r="B117" s="34"/>
      <c r="C117" s="221" t="s">
        <v>602</v>
      </c>
      <c r="D117" s="221" t="s">
        <v>201</v>
      </c>
      <c r="E117" s="222" t="s">
        <v>223</v>
      </c>
      <c r="F117" s="223" t="s">
        <v>224</v>
      </c>
      <c r="G117" s="224" t="s">
        <v>176</v>
      </c>
      <c r="H117" s="225">
        <v>27</v>
      </c>
      <c r="I117" s="226"/>
      <c r="J117" s="227">
        <f>ROUND(I117*H117,2)</f>
        <v>0</v>
      </c>
      <c r="K117" s="223" t="s">
        <v>177</v>
      </c>
      <c r="L117" s="38"/>
      <c r="M117" s="228" t="s">
        <v>34</v>
      </c>
      <c r="N117" s="229" t="s">
        <v>46</v>
      </c>
      <c r="O117" s="6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7" t="s">
        <v>180</v>
      </c>
      <c r="AT117" s="187" t="s">
        <v>201</v>
      </c>
      <c r="AU117" s="187" t="s">
        <v>84</v>
      </c>
      <c r="AY117" s="16" t="s">
        <v>179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82</v>
      </c>
      <c r="BK117" s="188">
        <f>ROUND(I117*H117,2)</f>
        <v>0</v>
      </c>
      <c r="BL117" s="16" t="s">
        <v>180</v>
      </c>
      <c r="BM117" s="187" t="s">
        <v>687</v>
      </c>
    </row>
    <row r="118" spans="1:65" s="2" customFormat="1" ht="19.5">
      <c r="A118" s="33"/>
      <c r="B118" s="34"/>
      <c r="C118" s="35"/>
      <c r="D118" s="189" t="s">
        <v>182</v>
      </c>
      <c r="E118" s="35"/>
      <c r="F118" s="190" t="s">
        <v>226</v>
      </c>
      <c r="G118" s="35"/>
      <c r="H118" s="35"/>
      <c r="I118" s="114"/>
      <c r="J118" s="35"/>
      <c r="K118" s="35"/>
      <c r="L118" s="38"/>
      <c r="M118" s="191"/>
      <c r="N118" s="19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182</v>
      </c>
      <c r="AU118" s="16" t="s">
        <v>84</v>
      </c>
    </row>
    <row r="119" spans="1:65" s="12" customFormat="1" ht="11.25">
      <c r="B119" s="193"/>
      <c r="C119" s="194"/>
      <c r="D119" s="189" t="s">
        <v>183</v>
      </c>
      <c r="E119" s="195" t="s">
        <v>34</v>
      </c>
      <c r="F119" s="196" t="s">
        <v>688</v>
      </c>
      <c r="G119" s="194"/>
      <c r="H119" s="197">
        <v>27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84</v>
      </c>
      <c r="AV119" s="12" t="s">
        <v>84</v>
      </c>
      <c r="AW119" s="12" t="s">
        <v>36</v>
      </c>
      <c r="AX119" s="12" t="s">
        <v>82</v>
      </c>
      <c r="AY119" s="203" t="s">
        <v>179</v>
      </c>
    </row>
    <row r="120" spans="1:65" s="2" customFormat="1" ht="21.75" customHeight="1">
      <c r="A120" s="33"/>
      <c r="B120" s="34"/>
      <c r="C120" s="221" t="s">
        <v>373</v>
      </c>
      <c r="D120" s="221" t="s">
        <v>201</v>
      </c>
      <c r="E120" s="222" t="s">
        <v>374</v>
      </c>
      <c r="F120" s="223" t="s">
        <v>375</v>
      </c>
      <c r="G120" s="224" t="s">
        <v>176</v>
      </c>
      <c r="H120" s="225">
        <v>1796</v>
      </c>
      <c r="I120" s="226"/>
      <c r="J120" s="227">
        <f>ROUND(I120*H120,2)</f>
        <v>0</v>
      </c>
      <c r="K120" s="223" t="s">
        <v>177</v>
      </c>
      <c r="L120" s="38"/>
      <c r="M120" s="228" t="s">
        <v>34</v>
      </c>
      <c r="N120" s="229" t="s">
        <v>46</v>
      </c>
      <c r="O120" s="6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7" t="s">
        <v>180</v>
      </c>
      <c r="AT120" s="187" t="s">
        <v>201</v>
      </c>
      <c r="AU120" s="187" t="s">
        <v>84</v>
      </c>
      <c r="AY120" s="16" t="s">
        <v>179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82</v>
      </c>
      <c r="BK120" s="188">
        <f>ROUND(I120*H120,2)</f>
        <v>0</v>
      </c>
      <c r="BL120" s="16" t="s">
        <v>180</v>
      </c>
      <c r="BM120" s="187" t="s">
        <v>376</v>
      </c>
    </row>
    <row r="121" spans="1:65" s="2" customFormat="1" ht="29.25">
      <c r="A121" s="33"/>
      <c r="B121" s="34"/>
      <c r="C121" s="35"/>
      <c r="D121" s="189" t="s">
        <v>182</v>
      </c>
      <c r="E121" s="35"/>
      <c r="F121" s="190" t="s">
        <v>377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182</v>
      </c>
      <c r="AU121" s="16" t="s">
        <v>84</v>
      </c>
    </row>
    <row r="122" spans="1:65" s="12" customFormat="1" ht="11.25">
      <c r="B122" s="193"/>
      <c r="C122" s="194"/>
      <c r="D122" s="189" t="s">
        <v>183</v>
      </c>
      <c r="E122" s="195" t="s">
        <v>34</v>
      </c>
      <c r="F122" s="196" t="s">
        <v>689</v>
      </c>
      <c r="G122" s="194"/>
      <c r="H122" s="197">
        <v>1796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183</v>
      </c>
      <c r="AU122" s="203" t="s">
        <v>84</v>
      </c>
      <c r="AV122" s="12" t="s">
        <v>84</v>
      </c>
      <c r="AW122" s="12" t="s">
        <v>36</v>
      </c>
      <c r="AX122" s="12" t="s">
        <v>82</v>
      </c>
      <c r="AY122" s="203" t="s">
        <v>179</v>
      </c>
    </row>
    <row r="123" spans="1:65" s="2" customFormat="1" ht="21.75" customHeight="1">
      <c r="A123" s="33"/>
      <c r="B123" s="34"/>
      <c r="C123" s="221" t="s">
        <v>378</v>
      </c>
      <c r="D123" s="221" t="s">
        <v>201</v>
      </c>
      <c r="E123" s="222" t="s">
        <v>229</v>
      </c>
      <c r="F123" s="223" t="s">
        <v>230</v>
      </c>
      <c r="G123" s="224" t="s">
        <v>231</v>
      </c>
      <c r="H123" s="225">
        <v>1796</v>
      </c>
      <c r="I123" s="226"/>
      <c r="J123" s="227">
        <f>ROUND(I123*H123,2)</f>
        <v>0</v>
      </c>
      <c r="K123" s="223" t="s">
        <v>177</v>
      </c>
      <c r="L123" s="38"/>
      <c r="M123" s="228" t="s">
        <v>34</v>
      </c>
      <c r="N123" s="229" t="s">
        <v>46</v>
      </c>
      <c r="O123" s="63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7" t="s">
        <v>180</v>
      </c>
      <c r="AT123" s="187" t="s">
        <v>201</v>
      </c>
      <c r="AU123" s="187" t="s">
        <v>84</v>
      </c>
      <c r="AY123" s="16" t="s">
        <v>179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82</v>
      </c>
      <c r="BK123" s="188">
        <f>ROUND(I123*H123,2)</f>
        <v>0</v>
      </c>
      <c r="BL123" s="16" t="s">
        <v>180</v>
      </c>
      <c r="BM123" s="187" t="s">
        <v>379</v>
      </c>
    </row>
    <row r="124" spans="1:65" s="2" customFormat="1" ht="29.25">
      <c r="A124" s="33"/>
      <c r="B124" s="34"/>
      <c r="C124" s="35"/>
      <c r="D124" s="189" t="s">
        <v>182</v>
      </c>
      <c r="E124" s="35"/>
      <c r="F124" s="190" t="s">
        <v>233</v>
      </c>
      <c r="G124" s="35"/>
      <c r="H124" s="35"/>
      <c r="I124" s="114"/>
      <c r="J124" s="35"/>
      <c r="K124" s="35"/>
      <c r="L124" s="38"/>
      <c r="M124" s="191"/>
      <c r="N124" s="19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182</v>
      </c>
      <c r="AU124" s="16" t="s">
        <v>84</v>
      </c>
    </row>
    <row r="125" spans="1:65" s="12" customFormat="1" ht="11.25">
      <c r="B125" s="193"/>
      <c r="C125" s="194"/>
      <c r="D125" s="189" t="s">
        <v>183</v>
      </c>
      <c r="E125" s="195" t="s">
        <v>34</v>
      </c>
      <c r="F125" s="196" t="s">
        <v>689</v>
      </c>
      <c r="G125" s="194"/>
      <c r="H125" s="197">
        <v>1796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183</v>
      </c>
      <c r="AU125" s="203" t="s">
        <v>84</v>
      </c>
      <c r="AV125" s="12" t="s">
        <v>84</v>
      </c>
      <c r="AW125" s="12" t="s">
        <v>36</v>
      </c>
      <c r="AX125" s="12" t="s">
        <v>82</v>
      </c>
      <c r="AY125" s="203" t="s">
        <v>179</v>
      </c>
    </row>
    <row r="126" spans="1:65" s="2" customFormat="1" ht="21.75" customHeight="1">
      <c r="A126" s="33"/>
      <c r="B126" s="34"/>
      <c r="C126" s="221" t="s">
        <v>396</v>
      </c>
      <c r="D126" s="221" t="s">
        <v>201</v>
      </c>
      <c r="E126" s="222" t="s">
        <v>374</v>
      </c>
      <c r="F126" s="223" t="s">
        <v>375</v>
      </c>
      <c r="G126" s="224" t="s">
        <v>176</v>
      </c>
      <c r="H126" s="225">
        <v>1220</v>
      </c>
      <c r="I126" s="226"/>
      <c r="J126" s="227">
        <f>ROUND(I126*H126,2)</f>
        <v>0</v>
      </c>
      <c r="K126" s="223" t="s">
        <v>177</v>
      </c>
      <c r="L126" s="38"/>
      <c r="M126" s="228" t="s">
        <v>34</v>
      </c>
      <c r="N126" s="229" t="s">
        <v>46</v>
      </c>
      <c r="O126" s="63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7" t="s">
        <v>180</v>
      </c>
      <c r="AT126" s="187" t="s">
        <v>201</v>
      </c>
      <c r="AU126" s="187" t="s">
        <v>84</v>
      </c>
      <c r="AY126" s="16" t="s">
        <v>179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6" t="s">
        <v>82</v>
      </c>
      <c r="BK126" s="188">
        <f>ROUND(I126*H126,2)</f>
        <v>0</v>
      </c>
      <c r="BL126" s="16" t="s">
        <v>180</v>
      </c>
      <c r="BM126" s="187" t="s">
        <v>690</v>
      </c>
    </row>
    <row r="127" spans="1:65" s="2" customFormat="1" ht="29.25">
      <c r="A127" s="33"/>
      <c r="B127" s="34"/>
      <c r="C127" s="35"/>
      <c r="D127" s="189" t="s">
        <v>182</v>
      </c>
      <c r="E127" s="35"/>
      <c r="F127" s="190" t="s">
        <v>377</v>
      </c>
      <c r="G127" s="35"/>
      <c r="H127" s="35"/>
      <c r="I127" s="114"/>
      <c r="J127" s="35"/>
      <c r="K127" s="35"/>
      <c r="L127" s="38"/>
      <c r="M127" s="191"/>
      <c r="N127" s="19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182</v>
      </c>
      <c r="AU127" s="16" t="s">
        <v>84</v>
      </c>
    </row>
    <row r="128" spans="1:65" s="12" customFormat="1" ht="11.25">
      <c r="B128" s="193"/>
      <c r="C128" s="194"/>
      <c r="D128" s="189" t="s">
        <v>183</v>
      </c>
      <c r="E128" s="195" t="s">
        <v>34</v>
      </c>
      <c r="F128" s="196" t="s">
        <v>691</v>
      </c>
      <c r="G128" s="194"/>
      <c r="H128" s="197">
        <v>1220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84</v>
      </c>
      <c r="AV128" s="12" t="s">
        <v>84</v>
      </c>
      <c r="AW128" s="12" t="s">
        <v>36</v>
      </c>
      <c r="AX128" s="12" t="s">
        <v>82</v>
      </c>
      <c r="AY128" s="203" t="s">
        <v>179</v>
      </c>
    </row>
    <row r="129" spans="1:65" s="2" customFormat="1" ht="21.75" customHeight="1">
      <c r="A129" s="33"/>
      <c r="B129" s="34"/>
      <c r="C129" s="221" t="s">
        <v>399</v>
      </c>
      <c r="D129" s="221" t="s">
        <v>201</v>
      </c>
      <c r="E129" s="222" t="s">
        <v>692</v>
      </c>
      <c r="F129" s="223" t="s">
        <v>693</v>
      </c>
      <c r="G129" s="224" t="s">
        <v>218</v>
      </c>
      <c r="H129" s="225">
        <v>688</v>
      </c>
      <c r="I129" s="226"/>
      <c r="J129" s="227">
        <f>ROUND(I129*H129,2)</f>
        <v>0</v>
      </c>
      <c r="K129" s="223" t="s">
        <v>177</v>
      </c>
      <c r="L129" s="38"/>
      <c r="M129" s="228" t="s">
        <v>34</v>
      </c>
      <c r="N129" s="229" t="s">
        <v>46</v>
      </c>
      <c r="O129" s="63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7" t="s">
        <v>180</v>
      </c>
      <c r="AT129" s="187" t="s">
        <v>201</v>
      </c>
      <c r="AU129" s="187" t="s">
        <v>84</v>
      </c>
      <c r="AY129" s="16" t="s">
        <v>179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82</v>
      </c>
      <c r="BK129" s="188">
        <f>ROUND(I129*H129,2)</f>
        <v>0</v>
      </c>
      <c r="BL129" s="16" t="s">
        <v>180</v>
      </c>
      <c r="BM129" s="187" t="s">
        <v>694</v>
      </c>
    </row>
    <row r="130" spans="1:65" s="2" customFormat="1" ht="39">
      <c r="A130" s="33"/>
      <c r="B130" s="34"/>
      <c r="C130" s="35"/>
      <c r="D130" s="189" t="s">
        <v>182</v>
      </c>
      <c r="E130" s="35"/>
      <c r="F130" s="190" t="s">
        <v>695</v>
      </c>
      <c r="G130" s="35"/>
      <c r="H130" s="35"/>
      <c r="I130" s="114"/>
      <c r="J130" s="35"/>
      <c r="K130" s="35"/>
      <c r="L130" s="38"/>
      <c r="M130" s="191"/>
      <c r="N130" s="19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182</v>
      </c>
      <c r="AU130" s="16" t="s">
        <v>84</v>
      </c>
    </row>
    <row r="131" spans="1:65" s="12" customFormat="1" ht="11.25">
      <c r="B131" s="193"/>
      <c r="C131" s="194"/>
      <c r="D131" s="189" t="s">
        <v>183</v>
      </c>
      <c r="E131" s="195" t="s">
        <v>34</v>
      </c>
      <c r="F131" s="196" t="s">
        <v>696</v>
      </c>
      <c r="G131" s="194"/>
      <c r="H131" s="197">
        <v>688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183</v>
      </c>
      <c r="AU131" s="203" t="s">
        <v>84</v>
      </c>
      <c r="AV131" s="12" t="s">
        <v>84</v>
      </c>
      <c r="AW131" s="12" t="s">
        <v>36</v>
      </c>
      <c r="AX131" s="12" t="s">
        <v>82</v>
      </c>
      <c r="AY131" s="203" t="s">
        <v>179</v>
      </c>
    </row>
    <row r="132" spans="1:65" s="2" customFormat="1" ht="21.75" customHeight="1">
      <c r="A132" s="33"/>
      <c r="B132" s="34"/>
      <c r="C132" s="221" t="s">
        <v>609</v>
      </c>
      <c r="D132" s="221" t="s">
        <v>201</v>
      </c>
      <c r="E132" s="222" t="s">
        <v>258</v>
      </c>
      <c r="F132" s="223" t="s">
        <v>259</v>
      </c>
      <c r="G132" s="224" t="s">
        <v>218</v>
      </c>
      <c r="H132" s="225">
        <v>738</v>
      </c>
      <c r="I132" s="226"/>
      <c r="J132" s="227">
        <f>ROUND(I132*H132,2)</f>
        <v>0</v>
      </c>
      <c r="K132" s="223" t="s">
        <v>177</v>
      </c>
      <c r="L132" s="38"/>
      <c r="M132" s="228" t="s">
        <v>34</v>
      </c>
      <c r="N132" s="229" t="s">
        <v>46</v>
      </c>
      <c r="O132" s="6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7" t="s">
        <v>180</v>
      </c>
      <c r="AT132" s="187" t="s">
        <v>201</v>
      </c>
      <c r="AU132" s="187" t="s">
        <v>84</v>
      </c>
      <c r="AY132" s="16" t="s">
        <v>179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82</v>
      </c>
      <c r="BK132" s="188">
        <f>ROUND(I132*H132,2)</f>
        <v>0</v>
      </c>
      <c r="BL132" s="16" t="s">
        <v>180</v>
      </c>
      <c r="BM132" s="187" t="s">
        <v>697</v>
      </c>
    </row>
    <row r="133" spans="1:65" s="2" customFormat="1" ht="29.25">
      <c r="A133" s="33"/>
      <c r="B133" s="34"/>
      <c r="C133" s="35"/>
      <c r="D133" s="189" t="s">
        <v>182</v>
      </c>
      <c r="E133" s="35"/>
      <c r="F133" s="190" t="s">
        <v>261</v>
      </c>
      <c r="G133" s="35"/>
      <c r="H133" s="35"/>
      <c r="I133" s="114"/>
      <c r="J133" s="35"/>
      <c r="K133" s="35"/>
      <c r="L133" s="38"/>
      <c r="M133" s="191"/>
      <c r="N133" s="19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182</v>
      </c>
      <c r="AU133" s="16" t="s">
        <v>84</v>
      </c>
    </row>
    <row r="134" spans="1:65" s="12" customFormat="1" ht="11.25">
      <c r="B134" s="193"/>
      <c r="C134" s="194"/>
      <c r="D134" s="189" t="s">
        <v>183</v>
      </c>
      <c r="E134" s="195" t="s">
        <v>34</v>
      </c>
      <c r="F134" s="196" t="s">
        <v>698</v>
      </c>
      <c r="G134" s="194"/>
      <c r="H134" s="197">
        <v>738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183</v>
      </c>
      <c r="AU134" s="203" t="s">
        <v>84</v>
      </c>
      <c r="AV134" s="12" t="s">
        <v>84</v>
      </c>
      <c r="AW134" s="12" t="s">
        <v>36</v>
      </c>
      <c r="AX134" s="12" t="s">
        <v>82</v>
      </c>
      <c r="AY134" s="203" t="s">
        <v>179</v>
      </c>
    </row>
    <row r="135" spans="1:65" s="2" customFormat="1" ht="21.75" customHeight="1">
      <c r="A135" s="33"/>
      <c r="B135" s="34"/>
      <c r="C135" s="221" t="s">
        <v>468</v>
      </c>
      <c r="D135" s="221" t="s">
        <v>201</v>
      </c>
      <c r="E135" s="222" t="s">
        <v>265</v>
      </c>
      <c r="F135" s="223" t="s">
        <v>266</v>
      </c>
      <c r="G135" s="224" t="s">
        <v>218</v>
      </c>
      <c r="H135" s="225">
        <v>738</v>
      </c>
      <c r="I135" s="226"/>
      <c r="J135" s="227">
        <f>ROUND(I135*H135,2)</f>
        <v>0</v>
      </c>
      <c r="K135" s="223" t="s">
        <v>177</v>
      </c>
      <c r="L135" s="38"/>
      <c r="M135" s="228" t="s">
        <v>34</v>
      </c>
      <c r="N135" s="229" t="s">
        <v>46</v>
      </c>
      <c r="O135" s="6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7" t="s">
        <v>180</v>
      </c>
      <c r="AT135" s="187" t="s">
        <v>201</v>
      </c>
      <c r="AU135" s="187" t="s">
        <v>84</v>
      </c>
      <c r="AY135" s="16" t="s">
        <v>179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82</v>
      </c>
      <c r="BK135" s="188">
        <f>ROUND(I135*H135,2)</f>
        <v>0</v>
      </c>
      <c r="BL135" s="16" t="s">
        <v>180</v>
      </c>
      <c r="BM135" s="187" t="s">
        <v>699</v>
      </c>
    </row>
    <row r="136" spans="1:65" s="2" customFormat="1" ht="29.25">
      <c r="A136" s="33"/>
      <c r="B136" s="34"/>
      <c r="C136" s="35"/>
      <c r="D136" s="189" t="s">
        <v>182</v>
      </c>
      <c r="E136" s="35"/>
      <c r="F136" s="190" t="s">
        <v>268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182</v>
      </c>
      <c r="AU136" s="16" t="s">
        <v>84</v>
      </c>
    </row>
    <row r="137" spans="1:65" s="12" customFormat="1" ht="11.25">
      <c r="B137" s="193"/>
      <c r="C137" s="194"/>
      <c r="D137" s="189" t="s">
        <v>183</v>
      </c>
      <c r="E137" s="195" t="s">
        <v>34</v>
      </c>
      <c r="F137" s="196" t="s">
        <v>698</v>
      </c>
      <c r="G137" s="194"/>
      <c r="H137" s="197">
        <v>738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84</v>
      </c>
      <c r="AV137" s="12" t="s">
        <v>84</v>
      </c>
      <c r="AW137" s="12" t="s">
        <v>36</v>
      </c>
      <c r="AX137" s="12" t="s">
        <v>82</v>
      </c>
      <c r="AY137" s="203" t="s">
        <v>179</v>
      </c>
    </row>
    <row r="138" spans="1:65" s="2" customFormat="1" ht="21.75" customHeight="1">
      <c r="A138" s="33"/>
      <c r="B138" s="34"/>
      <c r="C138" s="221" t="s">
        <v>474</v>
      </c>
      <c r="D138" s="221" t="s">
        <v>201</v>
      </c>
      <c r="E138" s="222" t="s">
        <v>237</v>
      </c>
      <c r="F138" s="223" t="s">
        <v>238</v>
      </c>
      <c r="G138" s="224" t="s">
        <v>239</v>
      </c>
      <c r="H138" s="225">
        <v>5</v>
      </c>
      <c r="I138" s="226"/>
      <c r="J138" s="227">
        <f>ROUND(I138*H138,2)</f>
        <v>0</v>
      </c>
      <c r="K138" s="223" t="s">
        <v>177</v>
      </c>
      <c r="L138" s="38"/>
      <c r="M138" s="228" t="s">
        <v>34</v>
      </c>
      <c r="N138" s="229" t="s">
        <v>46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180</v>
      </c>
      <c r="AT138" s="187" t="s">
        <v>201</v>
      </c>
      <c r="AU138" s="187" t="s">
        <v>84</v>
      </c>
      <c r="AY138" s="16" t="s">
        <v>179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82</v>
      </c>
      <c r="BK138" s="188">
        <f>ROUND(I138*H138,2)</f>
        <v>0</v>
      </c>
      <c r="BL138" s="16" t="s">
        <v>180</v>
      </c>
      <c r="BM138" s="187" t="s">
        <v>700</v>
      </c>
    </row>
    <row r="139" spans="1:65" s="2" customFormat="1" ht="39">
      <c r="A139" s="33"/>
      <c r="B139" s="34"/>
      <c r="C139" s="35"/>
      <c r="D139" s="189" t="s">
        <v>182</v>
      </c>
      <c r="E139" s="35"/>
      <c r="F139" s="190" t="s">
        <v>241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182</v>
      </c>
      <c r="AU139" s="16" t="s">
        <v>84</v>
      </c>
    </row>
    <row r="140" spans="1:65" s="2" customFormat="1" ht="19.5">
      <c r="A140" s="33"/>
      <c r="B140" s="34"/>
      <c r="C140" s="35"/>
      <c r="D140" s="189" t="s">
        <v>194</v>
      </c>
      <c r="E140" s="35"/>
      <c r="F140" s="204" t="s">
        <v>242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194</v>
      </c>
      <c r="AU140" s="16" t="s">
        <v>84</v>
      </c>
    </row>
    <row r="141" spans="1:65" s="12" customFormat="1" ht="11.25">
      <c r="B141" s="193"/>
      <c r="C141" s="194"/>
      <c r="D141" s="189" t="s">
        <v>183</v>
      </c>
      <c r="E141" s="195" t="s">
        <v>34</v>
      </c>
      <c r="F141" s="196" t="s">
        <v>559</v>
      </c>
      <c r="G141" s="194"/>
      <c r="H141" s="197">
        <v>5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183</v>
      </c>
      <c r="AU141" s="203" t="s">
        <v>84</v>
      </c>
      <c r="AV141" s="12" t="s">
        <v>84</v>
      </c>
      <c r="AW141" s="12" t="s">
        <v>36</v>
      </c>
      <c r="AX141" s="12" t="s">
        <v>82</v>
      </c>
      <c r="AY141" s="203" t="s">
        <v>179</v>
      </c>
    </row>
    <row r="142" spans="1:65" s="2" customFormat="1" ht="21.75" customHeight="1">
      <c r="A142" s="33"/>
      <c r="B142" s="34"/>
      <c r="C142" s="221" t="s">
        <v>456</v>
      </c>
      <c r="D142" s="221" t="s">
        <v>201</v>
      </c>
      <c r="E142" s="222" t="s">
        <v>245</v>
      </c>
      <c r="F142" s="223" t="s">
        <v>246</v>
      </c>
      <c r="G142" s="224" t="s">
        <v>239</v>
      </c>
      <c r="H142" s="225">
        <v>4</v>
      </c>
      <c r="I142" s="226"/>
      <c r="J142" s="227">
        <f>ROUND(I142*H142,2)</f>
        <v>0</v>
      </c>
      <c r="K142" s="223" t="s">
        <v>177</v>
      </c>
      <c r="L142" s="38"/>
      <c r="M142" s="228" t="s">
        <v>34</v>
      </c>
      <c r="N142" s="229" t="s">
        <v>46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180</v>
      </c>
      <c r="AT142" s="187" t="s">
        <v>201</v>
      </c>
      <c r="AU142" s="187" t="s">
        <v>84</v>
      </c>
      <c r="AY142" s="16" t="s">
        <v>179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82</v>
      </c>
      <c r="BK142" s="188">
        <f>ROUND(I142*H142,2)</f>
        <v>0</v>
      </c>
      <c r="BL142" s="16" t="s">
        <v>180</v>
      </c>
      <c r="BM142" s="187" t="s">
        <v>701</v>
      </c>
    </row>
    <row r="143" spans="1:65" s="2" customFormat="1" ht="39">
      <c r="A143" s="33"/>
      <c r="B143" s="34"/>
      <c r="C143" s="35"/>
      <c r="D143" s="189" t="s">
        <v>182</v>
      </c>
      <c r="E143" s="35"/>
      <c r="F143" s="190" t="s">
        <v>248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182</v>
      </c>
      <c r="AU143" s="16" t="s">
        <v>84</v>
      </c>
    </row>
    <row r="144" spans="1:65" s="2" customFormat="1" ht="19.5">
      <c r="A144" s="33"/>
      <c r="B144" s="34"/>
      <c r="C144" s="35"/>
      <c r="D144" s="189" t="s">
        <v>194</v>
      </c>
      <c r="E144" s="35"/>
      <c r="F144" s="204" t="s">
        <v>443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194</v>
      </c>
      <c r="AU144" s="16" t="s">
        <v>84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243</v>
      </c>
      <c r="G145" s="194"/>
      <c r="H145" s="197">
        <v>4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84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446</v>
      </c>
      <c r="D146" s="221" t="s">
        <v>201</v>
      </c>
      <c r="E146" s="222" t="s">
        <v>252</v>
      </c>
      <c r="F146" s="223" t="s">
        <v>253</v>
      </c>
      <c r="G146" s="224" t="s">
        <v>239</v>
      </c>
      <c r="H146" s="225">
        <v>4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180</v>
      </c>
      <c r="AT146" s="187" t="s">
        <v>201</v>
      </c>
      <c r="AU146" s="187" t="s">
        <v>84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180</v>
      </c>
      <c r="BM146" s="187" t="s">
        <v>702</v>
      </c>
    </row>
    <row r="147" spans="1:65" s="2" customFormat="1" ht="29.25">
      <c r="A147" s="33"/>
      <c r="B147" s="34"/>
      <c r="C147" s="35"/>
      <c r="D147" s="189" t="s">
        <v>182</v>
      </c>
      <c r="E147" s="35"/>
      <c r="F147" s="190" t="s">
        <v>255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84</v>
      </c>
    </row>
    <row r="148" spans="1:65" s="12" customFormat="1" ht="11.25">
      <c r="B148" s="193"/>
      <c r="C148" s="194"/>
      <c r="D148" s="189" t="s">
        <v>183</v>
      </c>
      <c r="E148" s="195" t="s">
        <v>34</v>
      </c>
      <c r="F148" s="196" t="s">
        <v>243</v>
      </c>
      <c r="G148" s="194"/>
      <c r="H148" s="197">
        <v>4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183</v>
      </c>
      <c r="AU148" s="203" t="s">
        <v>84</v>
      </c>
      <c r="AV148" s="12" t="s">
        <v>84</v>
      </c>
      <c r="AW148" s="12" t="s">
        <v>36</v>
      </c>
      <c r="AX148" s="12" t="s">
        <v>82</v>
      </c>
      <c r="AY148" s="203" t="s">
        <v>179</v>
      </c>
    </row>
    <row r="149" spans="1:65" s="2" customFormat="1" ht="21.75" customHeight="1">
      <c r="A149" s="33"/>
      <c r="B149" s="34"/>
      <c r="C149" s="221" t="s">
        <v>269</v>
      </c>
      <c r="D149" s="221" t="s">
        <v>201</v>
      </c>
      <c r="E149" s="222" t="s">
        <v>270</v>
      </c>
      <c r="F149" s="223" t="s">
        <v>271</v>
      </c>
      <c r="G149" s="224" t="s">
        <v>211</v>
      </c>
      <c r="H149" s="225">
        <v>0.95</v>
      </c>
      <c r="I149" s="226"/>
      <c r="J149" s="227">
        <f>ROUND(I149*H149,2)</f>
        <v>0</v>
      </c>
      <c r="K149" s="223" t="s">
        <v>177</v>
      </c>
      <c r="L149" s="38"/>
      <c r="M149" s="228" t="s">
        <v>34</v>
      </c>
      <c r="N149" s="229" t="s">
        <v>46</v>
      </c>
      <c r="O149" s="6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7" t="s">
        <v>180</v>
      </c>
      <c r="AT149" s="187" t="s">
        <v>201</v>
      </c>
      <c r="AU149" s="187" t="s">
        <v>84</v>
      </c>
      <c r="AY149" s="16" t="s">
        <v>179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82</v>
      </c>
      <c r="BK149" s="188">
        <f>ROUND(I149*H149,2)</f>
        <v>0</v>
      </c>
      <c r="BL149" s="16" t="s">
        <v>180</v>
      </c>
      <c r="BM149" s="187" t="s">
        <v>272</v>
      </c>
    </row>
    <row r="150" spans="1:65" s="2" customFormat="1" ht="39">
      <c r="A150" s="33"/>
      <c r="B150" s="34"/>
      <c r="C150" s="35"/>
      <c r="D150" s="189" t="s">
        <v>182</v>
      </c>
      <c r="E150" s="35"/>
      <c r="F150" s="190" t="s">
        <v>273</v>
      </c>
      <c r="G150" s="35"/>
      <c r="H150" s="35"/>
      <c r="I150" s="114"/>
      <c r="J150" s="35"/>
      <c r="K150" s="35"/>
      <c r="L150" s="38"/>
      <c r="M150" s="191"/>
      <c r="N150" s="19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182</v>
      </c>
      <c r="AU150" s="16" t="s">
        <v>84</v>
      </c>
    </row>
    <row r="151" spans="1:65" s="12" customFormat="1" ht="11.25">
      <c r="B151" s="193"/>
      <c r="C151" s="194"/>
      <c r="D151" s="189" t="s">
        <v>183</v>
      </c>
      <c r="E151" s="195" t="s">
        <v>34</v>
      </c>
      <c r="F151" s="196" t="s">
        <v>686</v>
      </c>
      <c r="G151" s="194"/>
      <c r="H151" s="197">
        <v>0.95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183</v>
      </c>
      <c r="AU151" s="203" t="s">
        <v>84</v>
      </c>
      <c r="AV151" s="12" t="s">
        <v>84</v>
      </c>
      <c r="AW151" s="12" t="s">
        <v>36</v>
      </c>
      <c r="AX151" s="12" t="s">
        <v>82</v>
      </c>
      <c r="AY151" s="203" t="s">
        <v>179</v>
      </c>
    </row>
    <row r="152" spans="1:65" s="13" customFormat="1" ht="25.9" customHeight="1">
      <c r="B152" s="205"/>
      <c r="C152" s="206"/>
      <c r="D152" s="207" t="s">
        <v>74</v>
      </c>
      <c r="E152" s="208" t="s">
        <v>274</v>
      </c>
      <c r="F152" s="208" t="s">
        <v>275</v>
      </c>
      <c r="G152" s="206"/>
      <c r="H152" s="206"/>
      <c r="I152" s="209"/>
      <c r="J152" s="210">
        <f>BK152</f>
        <v>0</v>
      </c>
      <c r="K152" s="206"/>
      <c r="L152" s="211"/>
      <c r="M152" s="212"/>
      <c r="N152" s="213"/>
      <c r="O152" s="213"/>
      <c r="P152" s="214">
        <f>SUM(P153:P190)</f>
        <v>0</v>
      </c>
      <c r="Q152" s="213"/>
      <c r="R152" s="214">
        <f>SUM(R153:R190)</f>
        <v>0</v>
      </c>
      <c r="S152" s="213"/>
      <c r="T152" s="215">
        <f>SUM(T153:T190)</f>
        <v>0</v>
      </c>
      <c r="AR152" s="216" t="s">
        <v>180</v>
      </c>
      <c r="AT152" s="217" t="s">
        <v>74</v>
      </c>
      <c r="AU152" s="217" t="s">
        <v>75</v>
      </c>
      <c r="AY152" s="216" t="s">
        <v>179</v>
      </c>
      <c r="BK152" s="218">
        <f>SUM(BK153:BK190)</f>
        <v>0</v>
      </c>
    </row>
    <row r="153" spans="1:65" s="2" customFormat="1" ht="21.75" customHeight="1">
      <c r="A153" s="33"/>
      <c r="B153" s="34"/>
      <c r="C153" s="221" t="s">
        <v>276</v>
      </c>
      <c r="D153" s="221" t="s">
        <v>201</v>
      </c>
      <c r="E153" s="222" t="s">
        <v>277</v>
      </c>
      <c r="F153" s="223" t="s">
        <v>278</v>
      </c>
      <c r="G153" s="224" t="s">
        <v>176</v>
      </c>
      <c r="H153" s="225">
        <v>26</v>
      </c>
      <c r="I153" s="226"/>
      <c r="J153" s="227">
        <f>ROUND(I153*H153,2)</f>
        <v>0</v>
      </c>
      <c r="K153" s="223" t="s">
        <v>177</v>
      </c>
      <c r="L153" s="38"/>
      <c r="M153" s="228" t="s">
        <v>34</v>
      </c>
      <c r="N153" s="229" t="s">
        <v>46</v>
      </c>
      <c r="O153" s="63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7" t="s">
        <v>279</v>
      </c>
      <c r="AT153" s="187" t="s">
        <v>201</v>
      </c>
      <c r="AU153" s="187" t="s">
        <v>82</v>
      </c>
      <c r="AY153" s="16" t="s">
        <v>179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6" t="s">
        <v>82</v>
      </c>
      <c r="BK153" s="188">
        <f>ROUND(I153*H153,2)</f>
        <v>0</v>
      </c>
      <c r="BL153" s="16" t="s">
        <v>279</v>
      </c>
      <c r="BM153" s="187" t="s">
        <v>280</v>
      </c>
    </row>
    <row r="154" spans="1:65" s="2" customFormat="1" ht="11.25">
      <c r="A154" s="33"/>
      <c r="B154" s="34"/>
      <c r="C154" s="35"/>
      <c r="D154" s="189" t="s">
        <v>182</v>
      </c>
      <c r="E154" s="35"/>
      <c r="F154" s="190" t="s">
        <v>278</v>
      </c>
      <c r="G154" s="35"/>
      <c r="H154" s="35"/>
      <c r="I154" s="114"/>
      <c r="J154" s="35"/>
      <c r="K154" s="35"/>
      <c r="L154" s="38"/>
      <c r="M154" s="191"/>
      <c r="N154" s="19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182</v>
      </c>
      <c r="AU154" s="16" t="s">
        <v>82</v>
      </c>
    </row>
    <row r="155" spans="1:65" s="12" customFormat="1" ht="11.25">
      <c r="B155" s="193"/>
      <c r="C155" s="194"/>
      <c r="D155" s="189" t="s">
        <v>183</v>
      </c>
      <c r="E155" s="195" t="s">
        <v>34</v>
      </c>
      <c r="F155" s="196" t="s">
        <v>382</v>
      </c>
      <c r="G155" s="194"/>
      <c r="H155" s="197">
        <v>26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183</v>
      </c>
      <c r="AU155" s="203" t="s">
        <v>82</v>
      </c>
      <c r="AV155" s="12" t="s">
        <v>84</v>
      </c>
      <c r="AW155" s="12" t="s">
        <v>36</v>
      </c>
      <c r="AX155" s="12" t="s">
        <v>82</v>
      </c>
      <c r="AY155" s="203" t="s">
        <v>179</v>
      </c>
    </row>
    <row r="156" spans="1:65" s="2" customFormat="1" ht="21.75" customHeight="1">
      <c r="A156" s="33"/>
      <c r="B156" s="34"/>
      <c r="C156" s="221" t="s">
        <v>283</v>
      </c>
      <c r="D156" s="221" t="s">
        <v>201</v>
      </c>
      <c r="E156" s="222" t="s">
        <v>284</v>
      </c>
      <c r="F156" s="223" t="s">
        <v>285</v>
      </c>
      <c r="G156" s="224" t="s">
        <v>176</v>
      </c>
      <c r="H156" s="225">
        <v>26</v>
      </c>
      <c r="I156" s="226"/>
      <c r="J156" s="227">
        <f>ROUND(I156*H156,2)</f>
        <v>0</v>
      </c>
      <c r="K156" s="223" t="s">
        <v>177</v>
      </c>
      <c r="L156" s="38"/>
      <c r="M156" s="228" t="s">
        <v>34</v>
      </c>
      <c r="N156" s="229" t="s">
        <v>46</v>
      </c>
      <c r="O156" s="6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7" t="s">
        <v>279</v>
      </c>
      <c r="AT156" s="187" t="s">
        <v>201</v>
      </c>
      <c r="AU156" s="187" t="s">
        <v>82</v>
      </c>
      <c r="AY156" s="16" t="s">
        <v>179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82</v>
      </c>
      <c r="BK156" s="188">
        <f>ROUND(I156*H156,2)</f>
        <v>0</v>
      </c>
      <c r="BL156" s="16" t="s">
        <v>279</v>
      </c>
      <c r="BM156" s="187" t="s">
        <v>286</v>
      </c>
    </row>
    <row r="157" spans="1:65" s="2" customFormat="1" ht="19.5">
      <c r="A157" s="33"/>
      <c r="B157" s="34"/>
      <c r="C157" s="35"/>
      <c r="D157" s="189" t="s">
        <v>182</v>
      </c>
      <c r="E157" s="35"/>
      <c r="F157" s="190" t="s">
        <v>287</v>
      </c>
      <c r="G157" s="35"/>
      <c r="H157" s="35"/>
      <c r="I157" s="114"/>
      <c r="J157" s="35"/>
      <c r="K157" s="35"/>
      <c r="L157" s="38"/>
      <c r="M157" s="191"/>
      <c r="N157" s="19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182</v>
      </c>
      <c r="AU157" s="16" t="s">
        <v>82</v>
      </c>
    </row>
    <row r="158" spans="1:65" s="12" customFormat="1" ht="11.25">
      <c r="B158" s="193"/>
      <c r="C158" s="194"/>
      <c r="D158" s="189" t="s">
        <v>183</v>
      </c>
      <c r="E158" s="195" t="s">
        <v>34</v>
      </c>
      <c r="F158" s="196" t="s">
        <v>382</v>
      </c>
      <c r="G158" s="194"/>
      <c r="H158" s="197">
        <v>26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183</v>
      </c>
      <c r="AU158" s="203" t="s">
        <v>82</v>
      </c>
      <c r="AV158" s="12" t="s">
        <v>84</v>
      </c>
      <c r="AW158" s="12" t="s">
        <v>36</v>
      </c>
      <c r="AX158" s="12" t="s">
        <v>82</v>
      </c>
      <c r="AY158" s="203" t="s">
        <v>179</v>
      </c>
    </row>
    <row r="159" spans="1:65" s="2" customFormat="1" ht="21.75" customHeight="1">
      <c r="A159" s="33"/>
      <c r="B159" s="34"/>
      <c r="C159" s="221" t="s">
        <v>312</v>
      </c>
      <c r="D159" s="221" t="s">
        <v>201</v>
      </c>
      <c r="E159" s="222" t="s">
        <v>313</v>
      </c>
      <c r="F159" s="223" t="s">
        <v>314</v>
      </c>
      <c r="G159" s="224" t="s">
        <v>192</v>
      </c>
      <c r="H159" s="225">
        <v>162</v>
      </c>
      <c r="I159" s="226"/>
      <c r="J159" s="227">
        <f>ROUND(I159*H159,2)</f>
        <v>0</v>
      </c>
      <c r="K159" s="223" t="s">
        <v>177</v>
      </c>
      <c r="L159" s="38"/>
      <c r="M159" s="228" t="s">
        <v>34</v>
      </c>
      <c r="N159" s="229" t="s">
        <v>46</v>
      </c>
      <c r="O159" s="63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7" t="s">
        <v>279</v>
      </c>
      <c r="AT159" s="187" t="s">
        <v>201</v>
      </c>
      <c r="AU159" s="187" t="s">
        <v>82</v>
      </c>
      <c r="AY159" s="16" t="s">
        <v>179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6" t="s">
        <v>82</v>
      </c>
      <c r="BK159" s="188">
        <f>ROUND(I159*H159,2)</f>
        <v>0</v>
      </c>
      <c r="BL159" s="16" t="s">
        <v>279</v>
      </c>
      <c r="BM159" s="187" t="s">
        <v>315</v>
      </c>
    </row>
    <row r="160" spans="1:65" s="2" customFormat="1" ht="58.5">
      <c r="A160" s="33"/>
      <c r="B160" s="34"/>
      <c r="C160" s="35"/>
      <c r="D160" s="189" t="s">
        <v>182</v>
      </c>
      <c r="E160" s="35"/>
      <c r="F160" s="190" t="s">
        <v>316</v>
      </c>
      <c r="G160" s="35"/>
      <c r="H160" s="35"/>
      <c r="I160" s="114"/>
      <c r="J160" s="35"/>
      <c r="K160" s="35"/>
      <c r="L160" s="38"/>
      <c r="M160" s="191"/>
      <c r="N160" s="19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182</v>
      </c>
      <c r="AU160" s="16" t="s">
        <v>82</v>
      </c>
    </row>
    <row r="161" spans="1:65" s="2" customFormat="1" ht="19.5">
      <c r="A161" s="33"/>
      <c r="B161" s="34"/>
      <c r="C161" s="35"/>
      <c r="D161" s="189" t="s">
        <v>194</v>
      </c>
      <c r="E161" s="35"/>
      <c r="F161" s="204" t="s">
        <v>317</v>
      </c>
      <c r="G161" s="35"/>
      <c r="H161" s="35"/>
      <c r="I161" s="114"/>
      <c r="J161" s="35"/>
      <c r="K161" s="35"/>
      <c r="L161" s="38"/>
      <c r="M161" s="191"/>
      <c r="N161" s="19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194</v>
      </c>
      <c r="AU161" s="16" t="s">
        <v>82</v>
      </c>
    </row>
    <row r="162" spans="1:65" s="12" customFormat="1" ht="11.25">
      <c r="B162" s="193"/>
      <c r="C162" s="194"/>
      <c r="D162" s="189" t="s">
        <v>183</v>
      </c>
      <c r="E162" s="195" t="s">
        <v>34</v>
      </c>
      <c r="F162" s="196" t="s">
        <v>684</v>
      </c>
      <c r="G162" s="194"/>
      <c r="H162" s="197">
        <v>162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183</v>
      </c>
      <c r="AU162" s="203" t="s">
        <v>82</v>
      </c>
      <c r="AV162" s="12" t="s">
        <v>84</v>
      </c>
      <c r="AW162" s="12" t="s">
        <v>36</v>
      </c>
      <c r="AX162" s="12" t="s">
        <v>82</v>
      </c>
      <c r="AY162" s="203" t="s">
        <v>179</v>
      </c>
    </row>
    <row r="163" spans="1:65" s="2" customFormat="1" ht="21.75" customHeight="1">
      <c r="A163" s="33"/>
      <c r="B163" s="34"/>
      <c r="C163" s="221" t="s">
        <v>324</v>
      </c>
      <c r="D163" s="221" t="s">
        <v>201</v>
      </c>
      <c r="E163" s="222" t="s">
        <v>325</v>
      </c>
      <c r="F163" s="223" t="s">
        <v>326</v>
      </c>
      <c r="G163" s="224" t="s">
        <v>192</v>
      </c>
      <c r="H163" s="225">
        <v>12.16</v>
      </c>
      <c r="I163" s="226"/>
      <c r="J163" s="227">
        <f>ROUND(I163*H163,2)</f>
        <v>0</v>
      </c>
      <c r="K163" s="223" t="s">
        <v>177</v>
      </c>
      <c r="L163" s="38"/>
      <c r="M163" s="228" t="s">
        <v>34</v>
      </c>
      <c r="N163" s="229" t="s">
        <v>46</v>
      </c>
      <c r="O163" s="63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7" t="s">
        <v>279</v>
      </c>
      <c r="AT163" s="187" t="s">
        <v>201</v>
      </c>
      <c r="AU163" s="187" t="s">
        <v>82</v>
      </c>
      <c r="AY163" s="16" t="s">
        <v>179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6" t="s">
        <v>82</v>
      </c>
      <c r="BK163" s="188">
        <f>ROUND(I163*H163,2)</f>
        <v>0</v>
      </c>
      <c r="BL163" s="16" t="s">
        <v>279</v>
      </c>
      <c r="BM163" s="187" t="s">
        <v>327</v>
      </c>
    </row>
    <row r="164" spans="1:65" s="2" customFormat="1" ht="58.5">
      <c r="A164" s="33"/>
      <c r="B164" s="34"/>
      <c r="C164" s="35"/>
      <c r="D164" s="189" t="s">
        <v>182</v>
      </c>
      <c r="E164" s="35"/>
      <c r="F164" s="190" t="s">
        <v>328</v>
      </c>
      <c r="G164" s="35"/>
      <c r="H164" s="35"/>
      <c r="I164" s="114"/>
      <c r="J164" s="35"/>
      <c r="K164" s="35"/>
      <c r="L164" s="38"/>
      <c r="M164" s="191"/>
      <c r="N164" s="19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182</v>
      </c>
      <c r="AU164" s="16" t="s">
        <v>82</v>
      </c>
    </row>
    <row r="165" spans="1:65" s="2" customFormat="1" ht="19.5">
      <c r="A165" s="33"/>
      <c r="B165" s="34"/>
      <c r="C165" s="35"/>
      <c r="D165" s="189" t="s">
        <v>194</v>
      </c>
      <c r="E165" s="35"/>
      <c r="F165" s="204" t="s">
        <v>329</v>
      </c>
      <c r="G165" s="35"/>
      <c r="H165" s="35"/>
      <c r="I165" s="114"/>
      <c r="J165" s="35"/>
      <c r="K165" s="35"/>
      <c r="L165" s="38"/>
      <c r="M165" s="191"/>
      <c r="N165" s="19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194</v>
      </c>
      <c r="AU165" s="16" t="s">
        <v>82</v>
      </c>
    </row>
    <row r="166" spans="1:65" s="12" customFormat="1" ht="11.25">
      <c r="B166" s="193"/>
      <c r="C166" s="194"/>
      <c r="D166" s="189" t="s">
        <v>183</v>
      </c>
      <c r="E166" s="195" t="s">
        <v>34</v>
      </c>
      <c r="F166" s="196" t="s">
        <v>703</v>
      </c>
      <c r="G166" s="194"/>
      <c r="H166" s="197">
        <v>12.16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183</v>
      </c>
      <c r="AU166" s="203" t="s">
        <v>82</v>
      </c>
      <c r="AV166" s="12" t="s">
        <v>84</v>
      </c>
      <c r="AW166" s="12" t="s">
        <v>36</v>
      </c>
      <c r="AX166" s="12" t="s">
        <v>82</v>
      </c>
      <c r="AY166" s="203" t="s">
        <v>179</v>
      </c>
    </row>
    <row r="167" spans="1:65" s="2" customFormat="1" ht="21.75" customHeight="1">
      <c r="A167" s="33"/>
      <c r="B167" s="34"/>
      <c r="C167" s="221" t="s">
        <v>441</v>
      </c>
      <c r="D167" s="221" t="s">
        <v>201</v>
      </c>
      <c r="E167" s="222" t="s">
        <v>656</v>
      </c>
      <c r="F167" s="223" t="s">
        <v>657</v>
      </c>
      <c r="G167" s="224" t="s">
        <v>192</v>
      </c>
      <c r="H167" s="225">
        <v>24.715</v>
      </c>
      <c r="I167" s="226"/>
      <c r="J167" s="227">
        <f>ROUND(I167*H167,2)</f>
        <v>0</v>
      </c>
      <c r="K167" s="223" t="s">
        <v>177</v>
      </c>
      <c r="L167" s="38"/>
      <c r="M167" s="228" t="s">
        <v>34</v>
      </c>
      <c r="N167" s="229" t="s">
        <v>46</v>
      </c>
      <c r="O167" s="63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7" t="s">
        <v>279</v>
      </c>
      <c r="AT167" s="187" t="s">
        <v>201</v>
      </c>
      <c r="AU167" s="187" t="s">
        <v>82</v>
      </c>
      <c r="AY167" s="16" t="s">
        <v>179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82</v>
      </c>
      <c r="BK167" s="188">
        <f>ROUND(I167*H167,2)</f>
        <v>0</v>
      </c>
      <c r="BL167" s="16" t="s">
        <v>279</v>
      </c>
      <c r="BM167" s="187" t="s">
        <v>704</v>
      </c>
    </row>
    <row r="168" spans="1:65" s="2" customFormat="1" ht="58.5">
      <c r="A168" s="33"/>
      <c r="B168" s="34"/>
      <c r="C168" s="35"/>
      <c r="D168" s="189" t="s">
        <v>182</v>
      </c>
      <c r="E168" s="35"/>
      <c r="F168" s="190" t="s">
        <v>659</v>
      </c>
      <c r="G168" s="35"/>
      <c r="H168" s="35"/>
      <c r="I168" s="114"/>
      <c r="J168" s="35"/>
      <c r="K168" s="35"/>
      <c r="L168" s="38"/>
      <c r="M168" s="191"/>
      <c r="N168" s="19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182</v>
      </c>
      <c r="AU168" s="16" t="s">
        <v>82</v>
      </c>
    </row>
    <row r="169" spans="1:65" s="2" customFormat="1" ht="19.5">
      <c r="A169" s="33"/>
      <c r="B169" s="34"/>
      <c r="C169" s="35"/>
      <c r="D169" s="189" t="s">
        <v>194</v>
      </c>
      <c r="E169" s="35"/>
      <c r="F169" s="204" t="s">
        <v>705</v>
      </c>
      <c r="G169" s="35"/>
      <c r="H169" s="35"/>
      <c r="I169" s="114"/>
      <c r="J169" s="35"/>
      <c r="K169" s="35"/>
      <c r="L169" s="38"/>
      <c r="M169" s="191"/>
      <c r="N169" s="19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194</v>
      </c>
      <c r="AU169" s="16" t="s">
        <v>82</v>
      </c>
    </row>
    <row r="170" spans="1:65" s="12" customFormat="1" ht="11.25">
      <c r="B170" s="193"/>
      <c r="C170" s="194"/>
      <c r="D170" s="189" t="s">
        <v>183</v>
      </c>
      <c r="E170" s="195" t="s">
        <v>34</v>
      </c>
      <c r="F170" s="196" t="s">
        <v>706</v>
      </c>
      <c r="G170" s="194"/>
      <c r="H170" s="197">
        <v>24.715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183</v>
      </c>
      <c r="AU170" s="203" t="s">
        <v>82</v>
      </c>
      <c r="AV170" s="12" t="s">
        <v>84</v>
      </c>
      <c r="AW170" s="12" t="s">
        <v>36</v>
      </c>
      <c r="AX170" s="12" t="s">
        <v>82</v>
      </c>
      <c r="AY170" s="203" t="s">
        <v>179</v>
      </c>
    </row>
    <row r="171" spans="1:65" s="2" customFormat="1" ht="21.75" customHeight="1">
      <c r="A171" s="33"/>
      <c r="B171" s="34"/>
      <c r="C171" s="221" t="s">
        <v>436</v>
      </c>
      <c r="D171" s="221" t="s">
        <v>201</v>
      </c>
      <c r="E171" s="222" t="s">
        <v>319</v>
      </c>
      <c r="F171" s="223" t="s">
        <v>320</v>
      </c>
      <c r="G171" s="224" t="s">
        <v>192</v>
      </c>
      <c r="H171" s="225">
        <v>24.715</v>
      </c>
      <c r="I171" s="226"/>
      <c r="J171" s="227">
        <f>ROUND(I171*H171,2)</f>
        <v>0</v>
      </c>
      <c r="K171" s="223" t="s">
        <v>177</v>
      </c>
      <c r="L171" s="38"/>
      <c r="M171" s="228" t="s">
        <v>34</v>
      </c>
      <c r="N171" s="229" t="s">
        <v>46</v>
      </c>
      <c r="O171" s="6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7" t="s">
        <v>279</v>
      </c>
      <c r="AT171" s="187" t="s">
        <v>201</v>
      </c>
      <c r="AU171" s="187" t="s">
        <v>82</v>
      </c>
      <c r="AY171" s="16" t="s">
        <v>179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6" t="s">
        <v>82</v>
      </c>
      <c r="BK171" s="188">
        <f>ROUND(I171*H171,2)</f>
        <v>0</v>
      </c>
      <c r="BL171" s="16" t="s">
        <v>279</v>
      </c>
      <c r="BM171" s="187" t="s">
        <v>707</v>
      </c>
    </row>
    <row r="172" spans="1:65" s="2" customFormat="1" ht="29.25">
      <c r="A172" s="33"/>
      <c r="B172" s="34"/>
      <c r="C172" s="35"/>
      <c r="D172" s="189" t="s">
        <v>182</v>
      </c>
      <c r="E172" s="35"/>
      <c r="F172" s="190" t="s">
        <v>322</v>
      </c>
      <c r="G172" s="35"/>
      <c r="H172" s="35"/>
      <c r="I172" s="114"/>
      <c r="J172" s="35"/>
      <c r="K172" s="35"/>
      <c r="L172" s="38"/>
      <c r="M172" s="191"/>
      <c r="N172" s="19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182</v>
      </c>
      <c r="AU172" s="16" t="s">
        <v>82</v>
      </c>
    </row>
    <row r="173" spans="1:65" s="2" customFormat="1" ht="19.5">
      <c r="A173" s="33"/>
      <c r="B173" s="34"/>
      <c r="C173" s="35"/>
      <c r="D173" s="189" t="s">
        <v>194</v>
      </c>
      <c r="E173" s="35"/>
      <c r="F173" s="204" t="s">
        <v>323</v>
      </c>
      <c r="G173" s="35"/>
      <c r="H173" s="35"/>
      <c r="I173" s="114"/>
      <c r="J173" s="35"/>
      <c r="K173" s="35"/>
      <c r="L173" s="38"/>
      <c r="M173" s="191"/>
      <c r="N173" s="192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194</v>
      </c>
      <c r="AU173" s="16" t="s">
        <v>82</v>
      </c>
    </row>
    <row r="174" spans="1:65" s="12" customFormat="1" ht="11.25">
      <c r="B174" s="193"/>
      <c r="C174" s="194"/>
      <c r="D174" s="189" t="s">
        <v>183</v>
      </c>
      <c r="E174" s="195" t="s">
        <v>34</v>
      </c>
      <c r="F174" s="196" t="s">
        <v>708</v>
      </c>
      <c r="G174" s="194"/>
      <c r="H174" s="197">
        <v>24.715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183</v>
      </c>
      <c r="AU174" s="203" t="s">
        <v>82</v>
      </c>
      <c r="AV174" s="12" t="s">
        <v>84</v>
      </c>
      <c r="AW174" s="12" t="s">
        <v>36</v>
      </c>
      <c r="AX174" s="12" t="s">
        <v>82</v>
      </c>
      <c r="AY174" s="203" t="s">
        <v>179</v>
      </c>
    </row>
    <row r="175" spans="1:65" s="2" customFormat="1" ht="21.75" customHeight="1">
      <c r="A175" s="33"/>
      <c r="B175" s="34"/>
      <c r="C175" s="221" t="s">
        <v>426</v>
      </c>
      <c r="D175" s="221" t="s">
        <v>201</v>
      </c>
      <c r="E175" s="222" t="s">
        <v>614</v>
      </c>
      <c r="F175" s="223" t="s">
        <v>615</v>
      </c>
      <c r="G175" s="224" t="s">
        <v>192</v>
      </c>
      <c r="H175" s="225">
        <v>23.478999999999999</v>
      </c>
      <c r="I175" s="226"/>
      <c r="J175" s="227">
        <f>ROUND(I175*H175,2)</f>
        <v>0</v>
      </c>
      <c r="K175" s="223" t="s">
        <v>177</v>
      </c>
      <c r="L175" s="38"/>
      <c r="M175" s="228" t="s">
        <v>34</v>
      </c>
      <c r="N175" s="229" t="s">
        <v>46</v>
      </c>
      <c r="O175" s="63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7" t="s">
        <v>279</v>
      </c>
      <c r="AT175" s="187" t="s">
        <v>201</v>
      </c>
      <c r="AU175" s="187" t="s">
        <v>82</v>
      </c>
      <c r="AY175" s="16" t="s">
        <v>179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6" t="s">
        <v>82</v>
      </c>
      <c r="BK175" s="188">
        <f>ROUND(I175*H175,2)</f>
        <v>0</v>
      </c>
      <c r="BL175" s="16" t="s">
        <v>279</v>
      </c>
      <c r="BM175" s="187" t="s">
        <v>709</v>
      </c>
    </row>
    <row r="176" spans="1:65" s="2" customFormat="1" ht="58.5">
      <c r="A176" s="33"/>
      <c r="B176" s="34"/>
      <c r="C176" s="35"/>
      <c r="D176" s="189" t="s">
        <v>182</v>
      </c>
      <c r="E176" s="35"/>
      <c r="F176" s="190" t="s">
        <v>617</v>
      </c>
      <c r="G176" s="35"/>
      <c r="H176" s="35"/>
      <c r="I176" s="114"/>
      <c r="J176" s="35"/>
      <c r="K176" s="35"/>
      <c r="L176" s="38"/>
      <c r="M176" s="191"/>
      <c r="N176" s="19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182</v>
      </c>
      <c r="AU176" s="16" t="s">
        <v>82</v>
      </c>
    </row>
    <row r="177" spans="1:65" s="2" customFormat="1" ht="19.5">
      <c r="A177" s="33"/>
      <c r="B177" s="34"/>
      <c r="C177" s="35"/>
      <c r="D177" s="189" t="s">
        <v>194</v>
      </c>
      <c r="E177" s="35"/>
      <c r="F177" s="204" t="s">
        <v>663</v>
      </c>
      <c r="G177" s="35"/>
      <c r="H177" s="35"/>
      <c r="I177" s="114"/>
      <c r="J177" s="35"/>
      <c r="K177" s="35"/>
      <c r="L177" s="38"/>
      <c r="M177" s="191"/>
      <c r="N177" s="19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194</v>
      </c>
      <c r="AU177" s="16" t="s">
        <v>82</v>
      </c>
    </row>
    <row r="178" spans="1:65" s="12" customFormat="1" ht="11.25">
      <c r="B178" s="193"/>
      <c r="C178" s="194"/>
      <c r="D178" s="189" t="s">
        <v>183</v>
      </c>
      <c r="E178" s="195" t="s">
        <v>34</v>
      </c>
      <c r="F178" s="196" t="s">
        <v>710</v>
      </c>
      <c r="G178" s="194"/>
      <c r="H178" s="197">
        <v>23.478999999999999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183</v>
      </c>
      <c r="AU178" s="203" t="s">
        <v>82</v>
      </c>
      <c r="AV178" s="12" t="s">
        <v>84</v>
      </c>
      <c r="AW178" s="12" t="s">
        <v>36</v>
      </c>
      <c r="AX178" s="12" t="s">
        <v>82</v>
      </c>
      <c r="AY178" s="203" t="s">
        <v>179</v>
      </c>
    </row>
    <row r="179" spans="1:65" s="2" customFormat="1" ht="21.75" customHeight="1">
      <c r="A179" s="33"/>
      <c r="B179" s="34"/>
      <c r="C179" s="221" t="s">
        <v>438</v>
      </c>
      <c r="D179" s="221" t="s">
        <v>201</v>
      </c>
      <c r="E179" s="222" t="s">
        <v>332</v>
      </c>
      <c r="F179" s="223" t="s">
        <v>333</v>
      </c>
      <c r="G179" s="224" t="s">
        <v>192</v>
      </c>
      <c r="H179" s="225">
        <v>11.552</v>
      </c>
      <c r="I179" s="226"/>
      <c r="J179" s="227">
        <f>ROUND(I179*H179,2)</f>
        <v>0</v>
      </c>
      <c r="K179" s="223" t="s">
        <v>177</v>
      </c>
      <c r="L179" s="38"/>
      <c r="M179" s="228" t="s">
        <v>34</v>
      </c>
      <c r="N179" s="229" t="s">
        <v>46</v>
      </c>
      <c r="O179" s="63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7" t="s">
        <v>279</v>
      </c>
      <c r="AT179" s="187" t="s">
        <v>201</v>
      </c>
      <c r="AU179" s="187" t="s">
        <v>82</v>
      </c>
      <c r="AY179" s="16" t="s">
        <v>179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6" t="s">
        <v>82</v>
      </c>
      <c r="BK179" s="188">
        <f>ROUND(I179*H179,2)</f>
        <v>0</v>
      </c>
      <c r="BL179" s="16" t="s">
        <v>279</v>
      </c>
      <c r="BM179" s="187" t="s">
        <v>711</v>
      </c>
    </row>
    <row r="180" spans="1:65" s="2" customFormat="1" ht="58.5">
      <c r="A180" s="33"/>
      <c r="B180" s="34"/>
      <c r="C180" s="35"/>
      <c r="D180" s="189" t="s">
        <v>182</v>
      </c>
      <c r="E180" s="35"/>
      <c r="F180" s="190" t="s">
        <v>335</v>
      </c>
      <c r="G180" s="35"/>
      <c r="H180" s="35"/>
      <c r="I180" s="114"/>
      <c r="J180" s="35"/>
      <c r="K180" s="35"/>
      <c r="L180" s="38"/>
      <c r="M180" s="191"/>
      <c r="N180" s="19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182</v>
      </c>
      <c r="AU180" s="16" t="s">
        <v>82</v>
      </c>
    </row>
    <row r="181" spans="1:65" s="2" customFormat="1" ht="19.5">
      <c r="A181" s="33"/>
      <c r="B181" s="34"/>
      <c r="C181" s="35"/>
      <c r="D181" s="189" t="s">
        <v>194</v>
      </c>
      <c r="E181" s="35"/>
      <c r="F181" s="204" t="s">
        <v>712</v>
      </c>
      <c r="G181" s="35"/>
      <c r="H181" s="35"/>
      <c r="I181" s="114"/>
      <c r="J181" s="35"/>
      <c r="K181" s="35"/>
      <c r="L181" s="38"/>
      <c r="M181" s="191"/>
      <c r="N181" s="192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194</v>
      </c>
      <c r="AU181" s="16" t="s">
        <v>82</v>
      </c>
    </row>
    <row r="182" spans="1:65" s="12" customFormat="1" ht="11.25">
      <c r="B182" s="193"/>
      <c r="C182" s="194"/>
      <c r="D182" s="189" t="s">
        <v>183</v>
      </c>
      <c r="E182" s="195" t="s">
        <v>34</v>
      </c>
      <c r="F182" s="196" t="s">
        <v>713</v>
      </c>
      <c r="G182" s="194"/>
      <c r="H182" s="197">
        <v>11.552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183</v>
      </c>
      <c r="AU182" s="203" t="s">
        <v>82</v>
      </c>
      <c r="AV182" s="12" t="s">
        <v>84</v>
      </c>
      <c r="AW182" s="12" t="s">
        <v>36</v>
      </c>
      <c r="AX182" s="12" t="s">
        <v>82</v>
      </c>
      <c r="AY182" s="203" t="s">
        <v>179</v>
      </c>
    </row>
    <row r="183" spans="1:65" s="2" customFormat="1" ht="21.75" customHeight="1">
      <c r="A183" s="33"/>
      <c r="B183" s="34"/>
      <c r="C183" s="221" t="s">
        <v>331</v>
      </c>
      <c r="D183" s="221" t="s">
        <v>201</v>
      </c>
      <c r="E183" s="222" t="s">
        <v>332</v>
      </c>
      <c r="F183" s="223" t="s">
        <v>333</v>
      </c>
      <c r="G183" s="224" t="s">
        <v>192</v>
      </c>
      <c r="H183" s="225">
        <v>1.117</v>
      </c>
      <c r="I183" s="226"/>
      <c r="J183" s="227">
        <f>ROUND(I183*H183,2)</f>
        <v>0</v>
      </c>
      <c r="K183" s="223" t="s">
        <v>177</v>
      </c>
      <c r="L183" s="38"/>
      <c r="M183" s="228" t="s">
        <v>34</v>
      </c>
      <c r="N183" s="229" t="s">
        <v>46</v>
      </c>
      <c r="O183" s="63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7" t="s">
        <v>279</v>
      </c>
      <c r="AT183" s="187" t="s">
        <v>201</v>
      </c>
      <c r="AU183" s="187" t="s">
        <v>82</v>
      </c>
      <c r="AY183" s="16" t="s">
        <v>179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6" t="s">
        <v>82</v>
      </c>
      <c r="BK183" s="188">
        <f>ROUND(I183*H183,2)</f>
        <v>0</v>
      </c>
      <c r="BL183" s="16" t="s">
        <v>279</v>
      </c>
      <c r="BM183" s="187" t="s">
        <v>334</v>
      </c>
    </row>
    <row r="184" spans="1:65" s="2" customFormat="1" ht="58.5">
      <c r="A184" s="33"/>
      <c r="B184" s="34"/>
      <c r="C184" s="35"/>
      <c r="D184" s="189" t="s">
        <v>182</v>
      </c>
      <c r="E184" s="35"/>
      <c r="F184" s="190" t="s">
        <v>335</v>
      </c>
      <c r="G184" s="35"/>
      <c r="H184" s="35"/>
      <c r="I184" s="114"/>
      <c r="J184" s="35"/>
      <c r="K184" s="35"/>
      <c r="L184" s="38"/>
      <c r="M184" s="191"/>
      <c r="N184" s="19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182</v>
      </c>
      <c r="AU184" s="16" t="s">
        <v>82</v>
      </c>
    </row>
    <row r="185" spans="1:65" s="2" customFormat="1" ht="19.5">
      <c r="A185" s="33"/>
      <c r="B185" s="34"/>
      <c r="C185" s="35"/>
      <c r="D185" s="189" t="s">
        <v>194</v>
      </c>
      <c r="E185" s="35"/>
      <c r="F185" s="204" t="s">
        <v>336</v>
      </c>
      <c r="G185" s="35"/>
      <c r="H185" s="35"/>
      <c r="I185" s="114"/>
      <c r="J185" s="35"/>
      <c r="K185" s="35"/>
      <c r="L185" s="38"/>
      <c r="M185" s="191"/>
      <c r="N185" s="192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194</v>
      </c>
      <c r="AU185" s="16" t="s">
        <v>82</v>
      </c>
    </row>
    <row r="186" spans="1:65" s="12" customFormat="1" ht="11.25">
      <c r="B186" s="193"/>
      <c r="C186" s="194"/>
      <c r="D186" s="189" t="s">
        <v>183</v>
      </c>
      <c r="E186" s="195" t="s">
        <v>34</v>
      </c>
      <c r="F186" s="196" t="s">
        <v>714</v>
      </c>
      <c r="G186" s="194"/>
      <c r="H186" s="197">
        <v>1.117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183</v>
      </c>
      <c r="AU186" s="203" t="s">
        <v>82</v>
      </c>
      <c r="AV186" s="12" t="s">
        <v>84</v>
      </c>
      <c r="AW186" s="12" t="s">
        <v>36</v>
      </c>
      <c r="AX186" s="12" t="s">
        <v>82</v>
      </c>
      <c r="AY186" s="203" t="s">
        <v>179</v>
      </c>
    </row>
    <row r="187" spans="1:65" s="2" customFormat="1" ht="21.75" customHeight="1">
      <c r="A187" s="33"/>
      <c r="B187" s="34"/>
      <c r="C187" s="221" t="s">
        <v>338</v>
      </c>
      <c r="D187" s="221" t="s">
        <v>201</v>
      </c>
      <c r="E187" s="222" t="s">
        <v>339</v>
      </c>
      <c r="F187" s="223" t="s">
        <v>340</v>
      </c>
      <c r="G187" s="224" t="s">
        <v>192</v>
      </c>
      <c r="H187" s="225">
        <v>1.117</v>
      </c>
      <c r="I187" s="226"/>
      <c r="J187" s="227">
        <f>ROUND(I187*H187,2)</f>
        <v>0</v>
      </c>
      <c r="K187" s="223" t="s">
        <v>177</v>
      </c>
      <c r="L187" s="38"/>
      <c r="M187" s="228" t="s">
        <v>34</v>
      </c>
      <c r="N187" s="229" t="s">
        <v>46</v>
      </c>
      <c r="O187" s="63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7" t="s">
        <v>279</v>
      </c>
      <c r="AT187" s="187" t="s">
        <v>201</v>
      </c>
      <c r="AU187" s="187" t="s">
        <v>82</v>
      </c>
      <c r="AY187" s="16" t="s">
        <v>179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6" t="s">
        <v>82</v>
      </c>
      <c r="BK187" s="188">
        <f>ROUND(I187*H187,2)</f>
        <v>0</v>
      </c>
      <c r="BL187" s="16" t="s">
        <v>279</v>
      </c>
      <c r="BM187" s="187" t="s">
        <v>341</v>
      </c>
    </row>
    <row r="188" spans="1:65" s="2" customFormat="1" ht="29.25">
      <c r="A188" s="33"/>
      <c r="B188" s="34"/>
      <c r="C188" s="35"/>
      <c r="D188" s="189" t="s">
        <v>182</v>
      </c>
      <c r="E188" s="35"/>
      <c r="F188" s="190" t="s">
        <v>342</v>
      </c>
      <c r="G188" s="35"/>
      <c r="H188" s="35"/>
      <c r="I188" s="114"/>
      <c r="J188" s="35"/>
      <c r="K188" s="35"/>
      <c r="L188" s="38"/>
      <c r="M188" s="191"/>
      <c r="N188" s="19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182</v>
      </c>
      <c r="AU188" s="16" t="s">
        <v>82</v>
      </c>
    </row>
    <row r="189" spans="1:65" s="2" customFormat="1" ht="19.5">
      <c r="A189" s="33"/>
      <c r="B189" s="34"/>
      <c r="C189" s="35"/>
      <c r="D189" s="189" t="s">
        <v>194</v>
      </c>
      <c r="E189" s="35"/>
      <c r="F189" s="204" t="s">
        <v>385</v>
      </c>
      <c r="G189" s="35"/>
      <c r="H189" s="35"/>
      <c r="I189" s="114"/>
      <c r="J189" s="35"/>
      <c r="K189" s="35"/>
      <c r="L189" s="38"/>
      <c r="M189" s="191"/>
      <c r="N189" s="192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194</v>
      </c>
      <c r="AU189" s="16" t="s">
        <v>82</v>
      </c>
    </row>
    <row r="190" spans="1:65" s="12" customFormat="1" ht="11.25">
      <c r="B190" s="193"/>
      <c r="C190" s="194"/>
      <c r="D190" s="189" t="s">
        <v>183</v>
      </c>
      <c r="E190" s="195" t="s">
        <v>34</v>
      </c>
      <c r="F190" s="196" t="s">
        <v>715</v>
      </c>
      <c r="G190" s="194"/>
      <c r="H190" s="197">
        <v>1.117</v>
      </c>
      <c r="I190" s="198"/>
      <c r="J190" s="194"/>
      <c r="K190" s="194"/>
      <c r="L190" s="199"/>
      <c r="M190" s="230"/>
      <c r="N190" s="231"/>
      <c r="O190" s="231"/>
      <c r="P190" s="231"/>
      <c r="Q190" s="231"/>
      <c r="R190" s="231"/>
      <c r="S190" s="231"/>
      <c r="T190" s="232"/>
      <c r="AT190" s="203" t="s">
        <v>183</v>
      </c>
      <c r="AU190" s="203" t="s">
        <v>82</v>
      </c>
      <c r="AV190" s="12" t="s">
        <v>84</v>
      </c>
      <c r="AW190" s="12" t="s">
        <v>36</v>
      </c>
      <c r="AX190" s="12" t="s">
        <v>82</v>
      </c>
      <c r="AY190" s="203" t="s">
        <v>179</v>
      </c>
    </row>
    <row r="191" spans="1:65" s="2" customFormat="1" ht="6.95" customHeight="1">
      <c r="A191" s="33"/>
      <c r="B191" s="46"/>
      <c r="C191" s="47"/>
      <c r="D191" s="47"/>
      <c r="E191" s="47"/>
      <c r="F191" s="47"/>
      <c r="G191" s="47"/>
      <c r="H191" s="47"/>
      <c r="I191" s="141"/>
      <c r="J191" s="47"/>
      <c r="K191" s="47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algorithmName="SHA-512" hashValue="8cjY+PeRv/kmkT3NHuY4IyQDjrShmb94E3BLKjiUdE3ueX0NRl4drgei2T1qaYNkm+8RpYHiLZVvAow0R6Ui/A==" saltValue="JDaGxMC7ju319SWQIYkhEUOvc0jt+etASpzWZjzxYh3zVJGcY2uB/1jVUJdnUrhMK8bskkUWKZK+P7/gL7be/Q==" spinCount="100000" sheet="1" objects="1" scenarios="1" formatColumns="0" formatRows="0" autoFilter="0"/>
  <autoFilter ref="C87:K19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134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677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716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679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ROUND((SUM(BE85:BE93)),  2)</f>
        <v>0</v>
      </c>
      <c r="G35" s="33"/>
      <c r="H35" s="33"/>
      <c r="I35" s="130">
        <v>0.21</v>
      </c>
      <c r="J35" s="129">
        <f>ROUND(((SUM(BE85:BE93))*I35),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ROUND((SUM(BF85:BF93)),  2)</f>
        <v>0</v>
      </c>
      <c r="G36" s="33"/>
      <c r="H36" s="33"/>
      <c r="I36" s="130">
        <v>0.15</v>
      </c>
      <c r="J36" s="129">
        <f>ROUND(((SUM(BF85:BF93))*I36),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ROUND((SUM(BG85:BG93)),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ROUND((SUM(BH85:BH93)),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ROUND((SUM(BI85:BI93)),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677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7.2 -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Kaplice - Velešín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677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7.2 -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Kaplice - Velešín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SUM(P86:P93)</f>
        <v>0</v>
      </c>
      <c r="Q85" s="71"/>
      <c r="R85" s="172">
        <f>SUM(R86:R93)</f>
        <v>22.378720000000001</v>
      </c>
      <c r="S85" s="71"/>
      <c r="T85" s="173">
        <f>SUM(T86:T93)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SUM(BK86:BK93)</f>
        <v>0</v>
      </c>
    </row>
    <row r="86" spans="1:65" s="2" customFormat="1" ht="21.75" customHeight="1">
      <c r="A86" s="33"/>
      <c r="B86" s="34"/>
      <c r="C86" s="175" t="s">
        <v>84</v>
      </c>
      <c r="D86" s="175" t="s">
        <v>173</v>
      </c>
      <c r="E86" s="176" t="s">
        <v>388</v>
      </c>
      <c r="F86" s="177" t="s">
        <v>389</v>
      </c>
      <c r="G86" s="178" t="s">
        <v>176</v>
      </c>
      <c r="H86" s="179">
        <v>3016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7.4200000000000004E-3</v>
      </c>
      <c r="R86" s="185">
        <f>Q86*H86</f>
        <v>22.378720000000001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390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389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717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12" customFormat="1" ht="11.25">
      <c r="B89" s="193"/>
      <c r="C89" s="194"/>
      <c r="D89" s="189" t="s">
        <v>183</v>
      </c>
      <c r="E89" s="195" t="s">
        <v>34</v>
      </c>
      <c r="F89" s="196" t="s">
        <v>718</v>
      </c>
      <c r="G89" s="194"/>
      <c r="H89" s="197">
        <v>3016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183</v>
      </c>
      <c r="AU89" s="203" t="s">
        <v>75</v>
      </c>
      <c r="AV89" s="12" t="s">
        <v>84</v>
      </c>
      <c r="AW89" s="12" t="s">
        <v>36</v>
      </c>
      <c r="AX89" s="12" t="s">
        <v>82</v>
      </c>
      <c r="AY89" s="203" t="s">
        <v>179</v>
      </c>
    </row>
    <row r="90" spans="1:65" s="2" customFormat="1" ht="21.75" customHeight="1">
      <c r="A90" s="33"/>
      <c r="B90" s="34"/>
      <c r="C90" s="175" t="s">
        <v>189</v>
      </c>
      <c r="D90" s="175" t="s">
        <v>173</v>
      </c>
      <c r="E90" s="176" t="s">
        <v>719</v>
      </c>
      <c r="F90" s="177" t="s">
        <v>720</v>
      </c>
      <c r="G90" s="178" t="s">
        <v>218</v>
      </c>
      <c r="H90" s="179">
        <v>313</v>
      </c>
      <c r="I90" s="180"/>
      <c r="J90" s="181">
        <f>ROUND(I90*H90,2)</f>
        <v>0</v>
      </c>
      <c r="K90" s="177" t="s">
        <v>177</v>
      </c>
      <c r="L90" s="182"/>
      <c r="M90" s="183" t="s">
        <v>34</v>
      </c>
      <c r="N90" s="184" t="s">
        <v>46</v>
      </c>
      <c r="O90" s="6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7" t="s">
        <v>178</v>
      </c>
      <c r="AT90" s="187" t="s">
        <v>173</v>
      </c>
      <c r="AU90" s="187" t="s">
        <v>75</v>
      </c>
      <c r="AY90" s="16" t="s">
        <v>179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82</v>
      </c>
      <c r="BK90" s="188">
        <f>ROUND(I90*H90,2)</f>
        <v>0</v>
      </c>
      <c r="BL90" s="16" t="s">
        <v>180</v>
      </c>
      <c r="BM90" s="187" t="s">
        <v>721</v>
      </c>
    </row>
    <row r="91" spans="1:65" s="2" customFormat="1" ht="11.25">
      <c r="A91" s="33"/>
      <c r="B91" s="34"/>
      <c r="C91" s="35"/>
      <c r="D91" s="189" t="s">
        <v>182</v>
      </c>
      <c r="E91" s="35"/>
      <c r="F91" s="190" t="s">
        <v>720</v>
      </c>
      <c r="G91" s="35"/>
      <c r="H91" s="35"/>
      <c r="I91" s="114"/>
      <c r="J91" s="35"/>
      <c r="K91" s="35"/>
      <c r="L91" s="38"/>
      <c r="M91" s="191"/>
      <c r="N91" s="19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182</v>
      </c>
      <c r="AU91" s="16" t="s">
        <v>75</v>
      </c>
    </row>
    <row r="92" spans="1:65" s="2" customFormat="1" ht="39">
      <c r="A92" s="33"/>
      <c r="B92" s="34"/>
      <c r="C92" s="35"/>
      <c r="D92" s="189" t="s">
        <v>194</v>
      </c>
      <c r="E92" s="35"/>
      <c r="F92" s="204" t="s">
        <v>352</v>
      </c>
      <c r="G92" s="35"/>
      <c r="H92" s="35"/>
      <c r="I92" s="114"/>
      <c r="J92" s="35"/>
      <c r="K92" s="35"/>
      <c r="L92" s="38"/>
      <c r="M92" s="191"/>
      <c r="N92" s="19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194</v>
      </c>
      <c r="AU92" s="16" t="s">
        <v>75</v>
      </c>
    </row>
    <row r="93" spans="1:65" s="12" customFormat="1" ht="11.25">
      <c r="B93" s="193"/>
      <c r="C93" s="194"/>
      <c r="D93" s="189" t="s">
        <v>183</v>
      </c>
      <c r="E93" s="195" t="s">
        <v>34</v>
      </c>
      <c r="F93" s="196" t="s">
        <v>722</v>
      </c>
      <c r="G93" s="194"/>
      <c r="H93" s="197">
        <v>313</v>
      </c>
      <c r="I93" s="198"/>
      <c r="J93" s="194"/>
      <c r="K93" s="194"/>
      <c r="L93" s="199"/>
      <c r="M93" s="230"/>
      <c r="N93" s="231"/>
      <c r="O93" s="231"/>
      <c r="P93" s="231"/>
      <c r="Q93" s="231"/>
      <c r="R93" s="231"/>
      <c r="S93" s="231"/>
      <c r="T93" s="232"/>
      <c r="AT93" s="203" t="s">
        <v>183</v>
      </c>
      <c r="AU93" s="203" t="s">
        <v>75</v>
      </c>
      <c r="AV93" s="12" t="s">
        <v>84</v>
      </c>
      <c r="AW93" s="12" t="s">
        <v>36</v>
      </c>
      <c r="AX93" s="12" t="s">
        <v>82</v>
      </c>
      <c r="AY93" s="203" t="s">
        <v>179</v>
      </c>
    </row>
    <row r="94" spans="1:65" s="2" customFormat="1" ht="6.95" customHeight="1">
      <c r="A94" s="33"/>
      <c r="B94" s="46"/>
      <c r="C94" s="47"/>
      <c r="D94" s="47"/>
      <c r="E94" s="47"/>
      <c r="F94" s="47"/>
      <c r="G94" s="47"/>
      <c r="H94" s="47"/>
      <c r="I94" s="141"/>
      <c r="J94" s="47"/>
      <c r="K94" s="47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</sheetData>
  <sheetProtection algorithmName="SHA-512" hashValue="Oxe9IjZM2iI9LsLs/EleNjoatn1pBlChrdKvvxAb10A8eQelNel9GHI3agSKq84V6sFBUqw53Kvb3iAIfo3Xpw==" saltValue="oeXL27l0ug3d5uA2QIUIWdKiGagG1DZ+GfhvU8F4vN1KxsZIvo3uMJXgLD1AfehivfIBGzflUpDSF4QQBOZZfg==" spinCount="100000" sheet="1" objects="1" scenarios="1" formatColumns="0" formatRows="0" autoFilter="0"/>
  <autoFilter ref="C84:K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139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723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724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34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395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ROUND((SUM(BE88:BE242)),  2)</f>
        <v>0</v>
      </c>
      <c r="G35" s="33"/>
      <c r="H35" s="33"/>
      <c r="I35" s="130">
        <v>0.21</v>
      </c>
      <c r="J35" s="129">
        <f>ROUND(((SUM(BE88:BE242))*I35),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ROUND((SUM(BF88:BF242)),  2)</f>
        <v>0</v>
      </c>
      <c r="G36" s="33"/>
      <c r="H36" s="33"/>
      <c r="I36" s="130">
        <v>0.15</v>
      </c>
      <c r="J36" s="129">
        <f>ROUND(((SUM(BF88:BF242))*I36),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ROUND((SUM(BG88:BG242)),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ROUND((SUM(BH88:BH242)),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ROUND((SUM(BI88:BI242)),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723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8.1 -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žst.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J117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J118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J186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723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8.1 -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žst. Rybník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P89+SUM(P90:P117)+P186</f>
        <v>0</v>
      </c>
      <c r="Q88" s="71"/>
      <c r="R88" s="172">
        <f>R89+SUM(R90:R117)+R186</f>
        <v>76.781500000000008</v>
      </c>
      <c r="S88" s="71"/>
      <c r="T88" s="173">
        <f>T89+SUM(T90:T117)+T186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BK89+SUM(BK90:BK117)+BK186</f>
        <v>0</v>
      </c>
    </row>
    <row r="89" spans="1:65" s="2" customFormat="1" ht="21.75" customHeight="1">
      <c r="A89" s="33"/>
      <c r="B89" s="34"/>
      <c r="C89" s="175" t="s">
        <v>84</v>
      </c>
      <c r="D89" s="175" t="s">
        <v>173</v>
      </c>
      <c r="E89" s="176" t="s">
        <v>400</v>
      </c>
      <c r="F89" s="177" t="s">
        <v>401</v>
      </c>
      <c r="G89" s="178" t="s">
        <v>176</v>
      </c>
      <c r="H89" s="179">
        <v>100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1.23E-3</v>
      </c>
      <c r="R89" s="185">
        <f>Q89*H89</f>
        <v>0.123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725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401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726</v>
      </c>
      <c r="G91" s="194"/>
      <c r="H91" s="197">
        <v>100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356</v>
      </c>
      <c r="D92" s="175" t="s">
        <v>173</v>
      </c>
      <c r="E92" s="176" t="s">
        <v>357</v>
      </c>
      <c r="F92" s="177" t="s">
        <v>358</v>
      </c>
      <c r="G92" s="178" t="s">
        <v>176</v>
      </c>
      <c r="H92" s="179">
        <v>200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9.0000000000000006E-5</v>
      </c>
      <c r="R92" s="185">
        <f>Q92*H92</f>
        <v>1.8000000000000002E-2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727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358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728</v>
      </c>
      <c r="G94" s="194"/>
      <c r="H94" s="197">
        <v>200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189</v>
      </c>
      <c r="D95" s="175" t="s">
        <v>173</v>
      </c>
      <c r="E95" s="176" t="s">
        <v>174</v>
      </c>
      <c r="F95" s="177" t="s">
        <v>175</v>
      </c>
      <c r="G95" s="178" t="s">
        <v>176</v>
      </c>
      <c r="H95" s="179">
        <v>50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1.8000000000000001E-4</v>
      </c>
      <c r="R95" s="185">
        <f>Q95*H95</f>
        <v>9.0000000000000011E-3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729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175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12" customFormat="1" ht="11.25">
      <c r="B97" s="193"/>
      <c r="C97" s="194"/>
      <c r="D97" s="189" t="s">
        <v>183</v>
      </c>
      <c r="E97" s="195" t="s">
        <v>34</v>
      </c>
      <c r="F97" s="196" t="s">
        <v>730</v>
      </c>
      <c r="G97" s="194"/>
      <c r="H97" s="197">
        <v>50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65" s="2" customFormat="1" ht="21.75" customHeight="1">
      <c r="A98" s="33"/>
      <c r="B98" s="34"/>
      <c r="C98" s="175" t="s">
        <v>180</v>
      </c>
      <c r="D98" s="175" t="s">
        <v>173</v>
      </c>
      <c r="E98" s="176" t="s">
        <v>366</v>
      </c>
      <c r="F98" s="177" t="s">
        <v>367</v>
      </c>
      <c r="G98" s="178" t="s">
        <v>176</v>
      </c>
      <c r="H98" s="179">
        <v>50</v>
      </c>
      <c r="I98" s="180"/>
      <c r="J98" s="181">
        <f>ROUND(I98*H98,2)</f>
        <v>0</v>
      </c>
      <c r="K98" s="177" t="s">
        <v>177</v>
      </c>
      <c r="L98" s="182"/>
      <c r="M98" s="183" t="s">
        <v>34</v>
      </c>
      <c r="N98" s="184" t="s">
        <v>46</v>
      </c>
      <c r="O98" s="63"/>
      <c r="P98" s="185">
        <f>O98*H98</f>
        <v>0</v>
      </c>
      <c r="Q98" s="185">
        <v>9.0000000000000006E-5</v>
      </c>
      <c r="R98" s="185">
        <f>Q98*H98</f>
        <v>4.5000000000000005E-3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178</v>
      </c>
      <c r="AT98" s="187" t="s">
        <v>173</v>
      </c>
      <c r="AU98" s="187" t="s">
        <v>75</v>
      </c>
      <c r="AY98" s="16" t="s">
        <v>179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82</v>
      </c>
      <c r="BK98" s="188">
        <f>ROUND(I98*H98,2)</f>
        <v>0</v>
      </c>
      <c r="BL98" s="16" t="s">
        <v>180</v>
      </c>
      <c r="BM98" s="187" t="s">
        <v>731</v>
      </c>
    </row>
    <row r="99" spans="1:65" s="2" customFormat="1" ht="11.25">
      <c r="A99" s="33"/>
      <c r="B99" s="34"/>
      <c r="C99" s="35"/>
      <c r="D99" s="189" t="s">
        <v>182</v>
      </c>
      <c r="E99" s="35"/>
      <c r="F99" s="190" t="s">
        <v>367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182</v>
      </c>
      <c r="AU99" s="16" t="s">
        <v>75</v>
      </c>
    </row>
    <row r="100" spans="1:65" s="12" customFormat="1" ht="11.25">
      <c r="B100" s="193"/>
      <c r="C100" s="194"/>
      <c r="D100" s="189" t="s">
        <v>183</v>
      </c>
      <c r="E100" s="195" t="s">
        <v>34</v>
      </c>
      <c r="F100" s="196" t="s">
        <v>730</v>
      </c>
      <c r="G100" s="194"/>
      <c r="H100" s="197">
        <v>50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183</v>
      </c>
      <c r="AU100" s="203" t="s">
        <v>75</v>
      </c>
      <c r="AV100" s="12" t="s">
        <v>84</v>
      </c>
      <c r="AW100" s="12" t="s">
        <v>36</v>
      </c>
      <c r="AX100" s="12" t="s">
        <v>82</v>
      </c>
      <c r="AY100" s="203" t="s">
        <v>179</v>
      </c>
    </row>
    <row r="101" spans="1:65" s="2" customFormat="1" ht="21.75" customHeight="1">
      <c r="A101" s="33"/>
      <c r="B101" s="34"/>
      <c r="C101" s="175" t="s">
        <v>199</v>
      </c>
      <c r="D101" s="175" t="s">
        <v>173</v>
      </c>
      <c r="E101" s="176" t="s">
        <v>407</v>
      </c>
      <c r="F101" s="177" t="s">
        <v>408</v>
      </c>
      <c r="G101" s="178" t="s">
        <v>192</v>
      </c>
      <c r="H101" s="179">
        <v>12.342000000000001</v>
      </c>
      <c r="I101" s="180"/>
      <c r="J101" s="181">
        <f>ROUND(I101*H101,2)</f>
        <v>0</v>
      </c>
      <c r="K101" s="177" t="s">
        <v>177</v>
      </c>
      <c r="L101" s="182"/>
      <c r="M101" s="183" t="s">
        <v>34</v>
      </c>
      <c r="N101" s="184" t="s">
        <v>46</v>
      </c>
      <c r="O101" s="63"/>
      <c r="P101" s="185">
        <f>O101*H101</f>
        <v>0</v>
      </c>
      <c r="Q101" s="185">
        <v>1</v>
      </c>
      <c r="R101" s="185">
        <f>Q101*H101</f>
        <v>12.342000000000001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178</v>
      </c>
      <c r="AT101" s="187" t="s">
        <v>173</v>
      </c>
      <c r="AU101" s="187" t="s">
        <v>75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732</v>
      </c>
    </row>
    <row r="102" spans="1:65" s="2" customFormat="1" ht="11.25">
      <c r="A102" s="33"/>
      <c r="B102" s="34"/>
      <c r="C102" s="35"/>
      <c r="D102" s="189" t="s">
        <v>182</v>
      </c>
      <c r="E102" s="35"/>
      <c r="F102" s="190" t="s">
        <v>408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75</v>
      </c>
    </row>
    <row r="103" spans="1:65" s="2" customFormat="1" ht="19.5">
      <c r="A103" s="33"/>
      <c r="B103" s="34"/>
      <c r="C103" s="35"/>
      <c r="D103" s="189" t="s">
        <v>194</v>
      </c>
      <c r="E103" s="35"/>
      <c r="F103" s="204" t="s">
        <v>410</v>
      </c>
      <c r="G103" s="35"/>
      <c r="H103" s="35"/>
      <c r="I103" s="114"/>
      <c r="J103" s="35"/>
      <c r="K103" s="35"/>
      <c r="L103" s="38"/>
      <c r="M103" s="191"/>
      <c r="N103" s="19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194</v>
      </c>
      <c r="AU103" s="16" t="s">
        <v>75</v>
      </c>
    </row>
    <row r="104" spans="1:65" s="12" customFormat="1" ht="11.25">
      <c r="B104" s="193"/>
      <c r="C104" s="194"/>
      <c r="D104" s="189" t="s">
        <v>183</v>
      </c>
      <c r="E104" s="195" t="s">
        <v>34</v>
      </c>
      <c r="F104" s="196" t="s">
        <v>733</v>
      </c>
      <c r="G104" s="194"/>
      <c r="H104" s="197">
        <v>12.342000000000001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75</v>
      </c>
      <c r="AV104" s="12" t="s">
        <v>84</v>
      </c>
      <c r="AW104" s="12" t="s">
        <v>36</v>
      </c>
      <c r="AX104" s="12" t="s">
        <v>82</v>
      </c>
      <c r="AY104" s="203" t="s">
        <v>179</v>
      </c>
    </row>
    <row r="105" spans="1:65" s="2" customFormat="1" ht="21.75" customHeight="1">
      <c r="A105" s="33"/>
      <c r="B105" s="34"/>
      <c r="C105" s="175" t="s">
        <v>208</v>
      </c>
      <c r="D105" s="175" t="s">
        <v>173</v>
      </c>
      <c r="E105" s="176" t="s">
        <v>413</v>
      </c>
      <c r="F105" s="177" t="s">
        <v>414</v>
      </c>
      <c r="G105" s="178" t="s">
        <v>192</v>
      </c>
      <c r="H105" s="179">
        <v>10.285</v>
      </c>
      <c r="I105" s="180"/>
      <c r="J105" s="181">
        <f>ROUND(I105*H105,2)</f>
        <v>0</v>
      </c>
      <c r="K105" s="177" t="s">
        <v>177</v>
      </c>
      <c r="L105" s="182"/>
      <c r="M105" s="183" t="s">
        <v>34</v>
      </c>
      <c r="N105" s="184" t="s">
        <v>46</v>
      </c>
      <c r="O105" s="63"/>
      <c r="P105" s="185">
        <f>O105*H105</f>
        <v>0</v>
      </c>
      <c r="Q105" s="185">
        <v>1</v>
      </c>
      <c r="R105" s="185">
        <f>Q105*H105</f>
        <v>10.285</v>
      </c>
      <c r="S105" s="185">
        <v>0</v>
      </c>
      <c r="T105" s="18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7" t="s">
        <v>178</v>
      </c>
      <c r="AT105" s="187" t="s">
        <v>173</v>
      </c>
      <c r="AU105" s="187" t="s">
        <v>75</v>
      </c>
      <c r="AY105" s="16" t="s">
        <v>179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82</v>
      </c>
      <c r="BK105" s="188">
        <f>ROUND(I105*H105,2)</f>
        <v>0</v>
      </c>
      <c r="BL105" s="16" t="s">
        <v>180</v>
      </c>
      <c r="BM105" s="187" t="s">
        <v>734</v>
      </c>
    </row>
    <row r="106" spans="1:65" s="2" customFormat="1" ht="11.25">
      <c r="A106" s="33"/>
      <c r="B106" s="34"/>
      <c r="C106" s="35"/>
      <c r="D106" s="189" t="s">
        <v>182</v>
      </c>
      <c r="E106" s="35"/>
      <c r="F106" s="190" t="s">
        <v>414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182</v>
      </c>
      <c r="AU106" s="16" t="s">
        <v>75</v>
      </c>
    </row>
    <row r="107" spans="1:65" s="2" customFormat="1" ht="19.5">
      <c r="A107" s="33"/>
      <c r="B107" s="34"/>
      <c r="C107" s="35"/>
      <c r="D107" s="189" t="s">
        <v>194</v>
      </c>
      <c r="E107" s="35"/>
      <c r="F107" s="204" t="s">
        <v>410</v>
      </c>
      <c r="G107" s="35"/>
      <c r="H107" s="35"/>
      <c r="I107" s="114"/>
      <c r="J107" s="35"/>
      <c r="K107" s="35"/>
      <c r="L107" s="38"/>
      <c r="M107" s="191"/>
      <c r="N107" s="19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194</v>
      </c>
      <c r="AU107" s="16" t="s">
        <v>75</v>
      </c>
    </row>
    <row r="108" spans="1:65" s="12" customFormat="1" ht="11.25">
      <c r="B108" s="193"/>
      <c r="C108" s="194"/>
      <c r="D108" s="189" t="s">
        <v>183</v>
      </c>
      <c r="E108" s="195" t="s">
        <v>34</v>
      </c>
      <c r="F108" s="196" t="s">
        <v>735</v>
      </c>
      <c r="G108" s="194"/>
      <c r="H108" s="197">
        <v>10.285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183</v>
      </c>
      <c r="AU108" s="203" t="s">
        <v>75</v>
      </c>
      <c r="AV108" s="12" t="s">
        <v>84</v>
      </c>
      <c r="AW108" s="12" t="s">
        <v>36</v>
      </c>
      <c r="AX108" s="12" t="s">
        <v>82</v>
      </c>
      <c r="AY108" s="203" t="s">
        <v>179</v>
      </c>
    </row>
    <row r="109" spans="1:65" s="2" customFormat="1" ht="21.75" customHeight="1">
      <c r="A109" s="33"/>
      <c r="B109" s="34"/>
      <c r="C109" s="175" t="s">
        <v>222</v>
      </c>
      <c r="D109" s="175" t="s">
        <v>173</v>
      </c>
      <c r="E109" s="176" t="s">
        <v>418</v>
      </c>
      <c r="F109" s="177" t="s">
        <v>419</v>
      </c>
      <c r="G109" s="178" t="s">
        <v>420</v>
      </c>
      <c r="H109" s="179">
        <v>12</v>
      </c>
      <c r="I109" s="180"/>
      <c r="J109" s="181">
        <f>ROUND(I109*H109,2)</f>
        <v>0</v>
      </c>
      <c r="K109" s="177" t="s">
        <v>177</v>
      </c>
      <c r="L109" s="182"/>
      <c r="M109" s="183" t="s">
        <v>34</v>
      </c>
      <c r="N109" s="184" t="s">
        <v>46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178</v>
      </c>
      <c r="AT109" s="187" t="s">
        <v>173</v>
      </c>
      <c r="AU109" s="187" t="s">
        <v>75</v>
      </c>
      <c r="AY109" s="16" t="s">
        <v>179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82</v>
      </c>
      <c r="BK109" s="188">
        <f>ROUND(I109*H109,2)</f>
        <v>0</v>
      </c>
      <c r="BL109" s="16" t="s">
        <v>180</v>
      </c>
      <c r="BM109" s="187" t="s">
        <v>736</v>
      </c>
    </row>
    <row r="110" spans="1:65" s="2" customFormat="1" ht="11.25">
      <c r="A110" s="33"/>
      <c r="B110" s="34"/>
      <c r="C110" s="35"/>
      <c r="D110" s="189" t="s">
        <v>182</v>
      </c>
      <c r="E110" s="35"/>
      <c r="F110" s="190" t="s">
        <v>419</v>
      </c>
      <c r="G110" s="35"/>
      <c r="H110" s="35"/>
      <c r="I110" s="114"/>
      <c r="J110" s="35"/>
      <c r="K110" s="35"/>
      <c r="L110" s="38"/>
      <c r="M110" s="191"/>
      <c r="N110" s="19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182</v>
      </c>
      <c r="AU110" s="16" t="s">
        <v>75</v>
      </c>
    </row>
    <row r="111" spans="1:65" s="2" customFormat="1" ht="19.5">
      <c r="A111" s="33"/>
      <c r="B111" s="34"/>
      <c r="C111" s="35"/>
      <c r="D111" s="189" t="s">
        <v>194</v>
      </c>
      <c r="E111" s="35"/>
      <c r="F111" s="204" t="s">
        <v>422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194</v>
      </c>
      <c r="AU111" s="16" t="s">
        <v>75</v>
      </c>
    </row>
    <row r="112" spans="1:65" s="12" customFormat="1" ht="11.25">
      <c r="B112" s="193"/>
      <c r="C112" s="194"/>
      <c r="D112" s="189" t="s">
        <v>183</v>
      </c>
      <c r="E112" s="195" t="s">
        <v>34</v>
      </c>
      <c r="F112" s="196" t="s">
        <v>737</v>
      </c>
      <c r="G112" s="194"/>
      <c r="H112" s="197">
        <v>12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183</v>
      </c>
      <c r="AU112" s="203" t="s">
        <v>75</v>
      </c>
      <c r="AV112" s="12" t="s">
        <v>84</v>
      </c>
      <c r="AW112" s="12" t="s">
        <v>36</v>
      </c>
      <c r="AX112" s="12" t="s">
        <v>82</v>
      </c>
      <c r="AY112" s="203" t="s">
        <v>179</v>
      </c>
    </row>
    <row r="113" spans="1:65" s="2" customFormat="1" ht="21.75" customHeight="1">
      <c r="A113" s="33"/>
      <c r="B113" s="34"/>
      <c r="C113" s="175" t="s">
        <v>178</v>
      </c>
      <c r="D113" s="175" t="s">
        <v>173</v>
      </c>
      <c r="E113" s="176" t="s">
        <v>190</v>
      </c>
      <c r="F113" s="177" t="s">
        <v>191</v>
      </c>
      <c r="G113" s="178" t="s">
        <v>192</v>
      </c>
      <c r="H113" s="179">
        <v>54</v>
      </c>
      <c r="I113" s="180"/>
      <c r="J113" s="181">
        <f>ROUND(I113*H113,2)</f>
        <v>0</v>
      </c>
      <c r="K113" s="177" t="s">
        <v>177</v>
      </c>
      <c r="L113" s="182"/>
      <c r="M113" s="183" t="s">
        <v>34</v>
      </c>
      <c r="N113" s="184" t="s">
        <v>46</v>
      </c>
      <c r="O113" s="63"/>
      <c r="P113" s="185">
        <f>O113*H113</f>
        <v>0</v>
      </c>
      <c r="Q113" s="185">
        <v>1</v>
      </c>
      <c r="R113" s="185">
        <f>Q113*H113</f>
        <v>54</v>
      </c>
      <c r="S113" s="185">
        <v>0</v>
      </c>
      <c r="T113" s="18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7" t="s">
        <v>178</v>
      </c>
      <c r="AT113" s="187" t="s">
        <v>173</v>
      </c>
      <c r="AU113" s="187" t="s">
        <v>75</v>
      </c>
      <c r="AY113" s="16" t="s">
        <v>179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82</v>
      </c>
      <c r="BK113" s="188">
        <f>ROUND(I113*H113,2)</f>
        <v>0</v>
      </c>
      <c r="BL113" s="16" t="s">
        <v>180</v>
      </c>
      <c r="BM113" s="187" t="s">
        <v>738</v>
      </c>
    </row>
    <row r="114" spans="1:65" s="2" customFormat="1" ht="11.25">
      <c r="A114" s="33"/>
      <c r="B114" s="34"/>
      <c r="C114" s="35"/>
      <c r="D114" s="189" t="s">
        <v>182</v>
      </c>
      <c r="E114" s="35"/>
      <c r="F114" s="190" t="s">
        <v>191</v>
      </c>
      <c r="G114" s="35"/>
      <c r="H114" s="35"/>
      <c r="I114" s="114"/>
      <c r="J114" s="35"/>
      <c r="K114" s="35"/>
      <c r="L114" s="38"/>
      <c r="M114" s="191"/>
      <c r="N114" s="19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182</v>
      </c>
      <c r="AU114" s="16" t="s">
        <v>75</v>
      </c>
    </row>
    <row r="115" spans="1:65" s="2" customFormat="1" ht="19.5">
      <c r="A115" s="33"/>
      <c r="B115" s="34"/>
      <c r="C115" s="35"/>
      <c r="D115" s="189" t="s">
        <v>194</v>
      </c>
      <c r="E115" s="35"/>
      <c r="F115" s="204" t="s">
        <v>423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194</v>
      </c>
      <c r="AU115" s="16" t="s">
        <v>75</v>
      </c>
    </row>
    <row r="116" spans="1:65" s="12" customFormat="1" ht="11.25">
      <c r="B116" s="193"/>
      <c r="C116" s="194"/>
      <c r="D116" s="189" t="s">
        <v>183</v>
      </c>
      <c r="E116" s="195" t="s">
        <v>34</v>
      </c>
      <c r="F116" s="196" t="s">
        <v>196</v>
      </c>
      <c r="G116" s="194"/>
      <c r="H116" s="197">
        <v>54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75</v>
      </c>
      <c r="AV116" s="12" t="s">
        <v>84</v>
      </c>
      <c r="AW116" s="12" t="s">
        <v>36</v>
      </c>
      <c r="AX116" s="12" t="s">
        <v>82</v>
      </c>
      <c r="AY116" s="203" t="s">
        <v>179</v>
      </c>
    </row>
    <row r="117" spans="1:65" s="13" customFormat="1" ht="25.9" customHeight="1">
      <c r="B117" s="205"/>
      <c r="C117" s="206"/>
      <c r="D117" s="207" t="s">
        <v>74</v>
      </c>
      <c r="E117" s="208" t="s">
        <v>197</v>
      </c>
      <c r="F117" s="208" t="s">
        <v>198</v>
      </c>
      <c r="G117" s="206"/>
      <c r="H117" s="206"/>
      <c r="I117" s="209"/>
      <c r="J117" s="210">
        <f>BK117</f>
        <v>0</v>
      </c>
      <c r="K117" s="206"/>
      <c r="L117" s="211"/>
      <c r="M117" s="212"/>
      <c r="N117" s="213"/>
      <c r="O117" s="213"/>
      <c r="P117" s="214">
        <f>P118</f>
        <v>0</v>
      </c>
      <c r="Q117" s="213"/>
      <c r="R117" s="214">
        <f>R118</f>
        <v>0</v>
      </c>
      <c r="S117" s="213"/>
      <c r="T117" s="215">
        <f>T118</f>
        <v>0</v>
      </c>
      <c r="AR117" s="216" t="s">
        <v>82</v>
      </c>
      <c r="AT117" s="217" t="s">
        <v>74</v>
      </c>
      <c r="AU117" s="217" t="s">
        <v>75</v>
      </c>
      <c r="AY117" s="216" t="s">
        <v>179</v>
      </c>
      <c r="BK117" s="218">
        <f>BK118</f>
        <v>0</v>
      </c>
    </row>
    <row r="118" spans="1:65" s="13" customFormat="1" ht="22.9" customHeight="1">
      <c r="B118" s="205"/>
      <c r="C118" s="206"/>
      <c r="D118" s="207" t="s">
        <v>74</v>
      </c>
      <c r="E118" s="219" t="s">
        <v>199</v>
      </c>
      <c r="F118" s="219" t="s">
        <v>200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SUM(P119:P185)</f>
        <v>0</v>
      </c>
      <c r="Q118" s="213"/>
      <c r="R118" s="214">
        <f>SUM(R119:R185)</f>
        <v>0</v>
      </c>
      <c r="S118" s="213"/>
      <c r="T118" s="215">
        <f>SUM(T119:T185)</f>
        <v>0</v>
      </c>
      <c r="AR118" s="216" t="s">
        <v>82</v>
      </c>
      <c r="AT118" s="217" t="s">
        <v>74</v>
      </c>
      <c r="AU118" s="217" t="s">
        <v>82</v>
      </c>
      <c r="AY118" s="216" t="s">
        <v>179</v>
      </c>
      <c r="BK118" s="218">
        <f>SUM(BK119:BK185)</f>
        <v>0</v>
      </c>
    </row>
    <row r="119" spans="1:65" s="2" customFormat="1" ht="21.75" customHeight="1">
      <c r="A119" s="33"/>
      <c r="B119" s="34"/>
      <c r="C119" s="221" t="s">
        <v>456</v>
      </c>
      <c r="D119" s="221" t="s">
        <v>201</v>
      </c>
      <c r="E119" s="222" t="s">
        <v>739</v>
      </c>
      <c r="F119" s="223" t="s">
        <v>740</v>
      </c>
      <c r="G119" s="224" t="s">
        <v>204</v>
      </c>
      <c r="H119" s="225">
        <v>36</v>
      </c>
      <c r="I119" s="226"/>
      <c r="J119" s="227">
        <f>ROUND(I119*H119,2)</f>
        <v>0</v>
      </c>
      <c r="K119" s="223" t="s">
        <v>177</v>
      </c>
      <c r="L119" s="38"/>
      <c r="M119" s="228" t="s">
        <v>34</v>
      </c>
      <c r="N119" s="229" t="s">
        <v>46</v>
      </c>
      <c r="O119" s="6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7" t="s">
        <v>180</v>
      </c>
      <c r="AT119" s="187" t="s">
        <v>201</v>
      </c>
      <c r="AU119" s="187" t="s">
        <v>84</v>
      </c>
      <c r="AY119" s="16" t="s">
        <v>179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82</v>
      </c>
      <c r="BK119" s="188">
        <f>ROUND(I119*H119,2)</f>
        <v>0</v>
      </c>
      <c r="BL119" s="16" t="s">
        <v>180</v>
      </c>
      <c r="BM119" s="187" t="s">
        <v>741</v>
      </c>
    </row>
    <row r="120" spans="1:65" s="2" customFormat="1" ht="39">
      <c r="A120" s="33"/>
      <c r="B120" s="34"/>
      <c r="C120" s="35"/>
      <c r="D120" s="189" t="s">
        <v>182</v>
      </c>
      <c r="E120" s="35"/>
      <c r="F120" s="190" t="s">
        <v>742</v>
      </c>
      <c r="G120" s="35"/>
      <c r="H120" s="35"/>
      <c r="I120" s="114"/>
      <c r="J120" s="35"/>
      <c r="K120" s="35"/>
      <c r="L120" s="38"/>
      <c r="M120" s="191"/>
      <c r="N120" s="19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182</v>
      </c>
      <c r="AU120" s="16" t="s">
        <v>84</v>
      </c>
    </row>
    <row r="121" spans="1:65" s="12" customFormat="1" ht="11.25">
      <c r="B121" s="193"/>
      <c r="C121" s="194"/>
      <c r="D121" s="189" t="s">
        <v>183</v>
      </c>
      <c r="E121" s="195" t="s">
        <v>34</v>
      </c>
      <c r="F121" s="196" t="s">
        <v>207</v>
      </c>
      <c r="G121" s="194"/>
      <c r="H121" s="197">
        <v>36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183</v>
      </c>
      <c r="AU121" s="203" t="s">
        <v>84</v>
      </c>
      <c r="AV121" s="12" t="s">
        <v>84</v>
      </c>
      <c r="AW121" s="12" t="s">
        <v>36</v>
      </c>
      <c r="AX121" s="12" t="s">
        <v>82</v>
      </c>
      <c r="AY121" s="203" t="s">
        <v>179</v>
      </c>
    </row>
    <row r="122" spans="1:65" s="2" customFormat="1" ht="21.75" customHeight="1">
      <c r="A122" s="33"/>
      <c r="B122" s="34"/>
      <c r="C122" s="221" t="s">
        <v>236</v>
      </c>
      <c r="D122" s="221" t="s">
        <v>201</v>
      </c>
      <c r="E122" s="222" t="s">
        <v>202</v>
      </c>
      <c r="F122" s="223" t="s">
        <v>203</v>
      </c>
      <c r="G122" s="224" t="s">
        <v>204</v>
      </c>
      <c r="H122" s="225">
        <v>36</v>
      </c>
      <c r="I122" s="226"/>
      <c r="J122" s="227">
        <f>ROUND(I122*H122,2)</f>
        <v>0</v>
      </c>
      <c r="K122" s="223" t="s">
        <v>177</v>
      </c>
      <c r="L122" s="38"/>
      <c r="M122" s="228" t="s">
        <v>34</v>
      </c>
      <c r="N122" s="229" t="s">
        <v>46</v>
      </c>
      <c r="O122" s="63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7" t="s">
        <v>180</v>
      </c>
      <c r="AT122" s="187" t="s">
        <v>201</v>
      </c>
      <c r="AU122" s="187" t="s">
        <v>84</v>
      </c>
      <c r="AY122" s="16" t="s">
        <v>179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6" t="s">
        <v>82</v>
      </c>
      <c r="BK122" s="188">
        <f>ROUND(I122*H122,2)</f>
        <v>0</v>
      </c>
      <c r="BL122" s="16" t="s">
        <v>180</v>
      </c>
      <c r="BM122" s="187" t="s">
        <v>743</v>
      </c>
    </row>
    <row r="123" spans="1:65" s="2" customFormat="1" ht="19.5">
      <c r="A123" s="33"/>
      <c r="B123" s="34"/>
      <c r="C123" s="35"/>
      <c r="D123" s="189" t="s">
        <v>182</v>
      </c>
      <c r="E123" s="35"/>
      <c r="F123" s="190" t="s">
        <v>206</v>
      </c>
      <c r="G123" s="35"/>
      <c r="H123" s="35"/>
      <c r="I123" s="114"/>
      <c r="J123" s="35"/>
      <c r="K123" s="35"/>
      <c r="L123" s="38"/>
      <c r="M123" s="191"/>
      <c r="N123" s="192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182</v>
      </c>
      <c r="AU123" s="16" t="s">
        <v>84</v>
      </c>
    </row>
    <row r="124" spans="1:65" s="2" customFormat="1" ht="19.5">
      <c r="A124" s="33"/>
      <c r="B124" s="34"/>
      <c r="C124" s="35"/>
      <c r="D124" s="189" t="s">
        <v>194</v>
      </c>
      <c r="E124" s="35"/>
      <c r="F124" s="204" t="s">
        <v>423</v>
      </c>
      <c r="G124" s="35"/>
      <c r="H124" s="35"/>
      <c r="I124" s="114"/>
      <c r="J124" s="35"/>
      <c r="K124" s="35"/>
      <c r="L124" s="38"/>
      <c r="M124" s="191"/>
      <c r="N124" s="19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194</v>
      </c>
      <c r="AU124" s="16" t="s">
        <v>84</v>
      </c>
    </row>
    <row r="125" spans="1:65" s="12" customFormat="1" ht="11.25">
      <c r="B125" s="193"/>
      <c r="C125" s="194"/>
      <c r="D125" s="189" t="s">
        <v>183</v>
      </c>
      <c r="E125" s="195" t="s">
        <v>34</v>
      </c>
      <c r="F125" s="196" t="s">
        <v>207</v>
      </c>
      <c r="G125" s="194"/>
      <c r="H125" s="197">
        <v>36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183</v>
      </c>
      <c r="AU125" s="203" t="s">
        <v>84</v>
      </c>
      <c r="AV125" s="12" t="s">
        <v>84</v>
      </c>
      <c r="AW125" s="12" t="s">
        <v>36</v>
      </c>
      <c r="AX125" s="12" t="s">
        <v>82</v>
      </c>
      <c r="AY125" s="203" t="s">
        <v>179</v>
      </c>
    </row>
    <row r="126" spans="1:65" s="2" customFormat="1" ht="21.75" customHeight="1">
      <c r="A126" s="33"/>
      <c r="B126" s="34"/>
      <c r="C126" s="221" t="s">
        <v>288</v>
      </c>
      <c r="D126" s="221" t="s">
        <v>201</v>
      </c>
      <c r="E126" s="222" t="s">
        <v>209</v>
      </c>
      <c r="F126" s="223" t="s">
        <v>210</v>
      </c>
      <c r="G126" s="224" t="s">
        <v>211</v>
      </c>
      <c r="H126" s="225">
        <v>0.1</v>
      </c>
      <c r="I126" s="226"/>
      <c r="J126" s="227">
        <f>ROUND(I126*H126,2)</f>
        <v>0</v>
      </c>
      <c r="K126" s="223" t="s">
        <v>177</v>
      </c>
      <c r="L126" s="38"/>
      <c r="M126" s="228" t="s">
        <v>34</v>
      </c>
      <c r="N126" s="229" t="s">
        <v>46</v>
      </c>
      <c r="O126" s="63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7" t="s">
        <v>180</v>
      </c>
      <c r="AT126" s="187" t="s">
        <v>201</v>
      </c>
      <c r="AU126" s="187" t="s">
        <v>84</v>
      </c>
      <c r="AY126" s="16" t="s">
        <v>179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6" t="s">
        <v>82</v>
      </c>
      <c r="BK126" s="188">
        <f>ROUND(I126*H126,2)</f>
        <v>0</v>
      </c>
      <c r="BL126" s="16" t="s">
        <v>180</v>
      </c>
      <c r="BM126" s="187" t="s">
        <v>744</v>
      </c>
    </row>
    <row r="127" spans="1:65" s="2" customFormat="1" ht="19.5">
      <c r="A127" s="33"/>
      <c r="B127" s="34"/>
      <c r="C127" s="35"/>
      <c r="D127" s="189" t="s">
        <v>182</v>
      </c>
      <c r="E127" s="35"/>
      <c r="F127" s="190" t="s">
        <v>213</v>
      </c>
      <c r="G127" s="35"/>
      <c r="H127" s="35"/>
      <c r="I127" s="114"/>
      <c r="J127" s="35"/>
      <c r="K127" s="35"/>
      <c r="L127" s="38"/>
      <c r="M127" s="191"/>
      <c r="N127" s="19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182</v>
      </c>
      <c r="AU127" s="16" t="s">
        <v>84</v>
      </c>
    </row>
    <row r="128" spans="1:65" s="12" customFormat="1" ht="11.25">
      <c r="B128" s="193"/>
      <c r="C128" s="194"/>
      <c r="D128" s="189" t="s">
        <v>183</v>
      </c>
      <c r="E128" s="195" t="s">
        <v>34</v>
      </c>
      <c r="F128" s="196" t="s">
        <v>745</v>
      </c>
      <c r="G128" s="194"/>
      <c r="H128" s="197">
        <v>0.1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84</v>
      </c>
      <c r="AV128" s="12" t="s">
        <v>84</v>
      </c>
      <c r="AW128" s="12" t="s">
        <v>36</v>
      </c>
      <c r="AX128" s="12" t="s">
        <v>82</v>
      </c>
      <c r="AY128" s="203" t="s">
        <v>179</v>
      </c>
    </row>
    <row r="129" spans="1:65" s="2" customFormat="1" ht="21.75" customHeight="1">
      <c r="A129" s="33"/>
      <c r="B129" s="34"/>
      <c r="C129" s="221" t="s">
        <v>215</v>
      </c>
      <c r="D129" s="221" t="s">
        <v>201</v>
      </c>
      <c r="E129" s="222" t="s">
        <v>746</v>
      </c>
      <c r="F129" s="223" t="s">
        <v>747</v>
      </c>
      <c r="G129" s="224" t="s">
        <v>176</v>
      </c>
      <c r="H129" s="225">
        <v>25</v>
      </c>
      <c r="I129" s="226"/>
      <c r="J129" s="227">
        <f>ROUND(I129*H129,2)</f>
        <v>0</v>
      </c>
      <c r="K129" s="223" t="s">
        <v>177</v>
      </c>
      <c r="L129" s="38"/>
      <c r="M129" s="228" t="s">
        <v>34</v>
      </c>
      <c r="N129" s="229" t="s">
        <v>46</v>
      </c>
      <c r="O129" s="63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7" t="s">
        <v>180</v>
      </c>
      <c r="AT129" s="187" t="s">
        <v>201</v>
      </c>
      <c r="AU129" s="187" t="s">
        <v>84</v>
      </c>
      <c r="AY129" s="16" t="s">
        <v>179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82</v>
      </c>
      <c r="BK129" s="188">
        <f>ROUND(I129*H129,2)</f>
        <v>0</v>
      </c>
      <c r="BL129" s="16" t="s">
        <v>180</v>
      </c>
      <c r="BM129" s="187" t="s">
        <v>748</v>
      </c>
    </row>
    <row r="130" spans="1:65" s="2" customFormat="1" ht="48.75">
      <c r="A130" s="33"/>
      <c r="B130" s="34"/>
      <c r="C130" s="35"/>
      <c r="D130" s="189" t="s">
        <v>182</v>
      </c>
      <c r="E130" s="35"/>
      <c r="F130" s="190" t="s">
        <v>749</v>
      </c>
      <c r="G130" s="35"/>
      <c r="H130" s="35"/>
      <c r="I130" s="114"/>
      <c r="J130" s="35"/>
      <c r="K130" s="35"/>
      <c r="L130" s="38"/>
      <c r="M130" s="191"/>
      <c r="N130" s="19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182</v>
      </c>
      <c r="AU130" s="16" t="s">
        <v>84</v>
      </c>
    </row>
    <row r="131" spans="1:65" s="12" customFormat="1" ht="11.25">
      <c r="B131" s="193"/>
      <c r="C131" s="194"/>
      <c r="D131" s="189" t="s">
        <v>183</v>
      </c>
      <c r="E131" s="195" t="s">
        <v>34</v>
      </c>
      <c r="F131" s="196" t="s">
        <v>750</v>
      </c>
      <c r="G131" s="194"/>
      <c r="H131" s="197">
        <v>25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183</v>
      </c>
      <c r="AU131" s="203" t="s">
        <v>84</v>
      </c>
      <c r="AV131" s="12" t="s">
        <v>84</v>
      </c>
      <c r="AW131" s="12" t="s">
        <v>36</v>
      </c>
      <c r="AX131" s="12" t="s">
        <v>82</v>
      </c>
      <c r="AY131" s="203" t="s">
        <v>179</v>
      </c>
    </row>
    <row r="132" spans="1:65" s="2" customFormat="1" ht="21.75" customHeight="1">
      <c r="A132" s="33"/>
      <c r="B132" s="34"/>
      <c r="C132" s="221" t="s">
        <v>264</v>
      </c>
      <c r="D132" s="221" t="s">
        <v>201</v>
      </c>
      <c r="E132" s="222" t="s">
        <v>751</v>
      </c>
      <c r="F132" s="223" t="s">
        <v>752</v>
      </c>
      <c r="G132" s="224" t="s">
        <v>231</v>
      </c>
      <c r="H132" s="225">
        <v>50</v>
      </c>
      <c r="I132" s="226"/>
      <c r="J132" s="227">
        <f>ROUND(I132*H132,2)</f>
        <v>0</v>
      </c>
      <c r="K132" s="223" t="s">
        <v>177</v>
      </c>
      <c r="L132" s="38"/>
      <c r="M132" s="228" t="s">
        <v>34</v>
      </c>
      <c r="N132" s="229" t="s">
        <v>46</v>
      </c>
      <c r="O132" s="6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7" t="s">
        <v>180</v>
      </c>
      <c r="AT132" s="187" t="s">
        <v>201</v>
      </c>
      <c r="AU132" s="187" t="s">
        <v>84</v>
      </c>
      <c r="AY132" s="16" t="s">
        <v>179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82</v>
      </c>
      <c r="BK132" s="188">
        <f>ROUND(I132*H132,2)</f>
        <v>0</v>
      </c>
      <c r="BL132" s="16" t="s">
        <v>180</v>
      </c>
      <c r="BM132" s="187" t="s">
        <v>753</v>
      </c>
    </row>
    <row r="133" spans="1:65" s="2" customFormat="1" ht="29.25">
      <c r="A133" s="33"/>
      <c r="B133" s="34"/>
      <c r="C133" s="35"/>
      <c r="D133" s="189" t="s">
        <v>182</v>
      </c>
      <c r="E133" s="35"/>
      <c r="F133" s="190" t="s">
        <v>754</v>
      </c>
      <c r="G133" s="35"/>
      <c r="H133" s="35"/>
      <c r="I133" s="114"/>
      <c r="J133" s="35"/>
      <c r="K133" s="35"/>
      <c r="L133" s="38"/>
      <c r="M133" s="191"/>
      <c r="N133" s="19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182</v>
      </c>
      <c r="AU133" s="16" t="s">
        <v>84</v>
      </c>
    </row>
    <row r="134" spans="1:65" s="12" customFormat="1" ht="11.25">
      <c r="B134" s="193"/>
      <c r="C134" s="194"/>
      <c r="D134" s="189" t="s">
        <v>183</v>
      </c>
      <c r="E134" s="195" t="s">
        <v>34</v>
      </c>
      <c r="F134" s="196" t="s">
        <v>431</v>
      </c>
      <c r="G134" s="194"/>
      <c r="H134" s="197">
        <v>50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183</v>
      </c>
      <c r="AU134" s="203" t="s">
        <v>84</v>
      </c>
      <c r="AV134" s="12" t="s">
        <v>84</v>
      </c>
      <c r="AW134" s="12" t="s">
        <v>36</v>
      </c>
      <c r="AX134" s="12" t="s">
        <v>82</v>
      </c>
      <c r="AY134" s="203" t="s">
        <v>179</v>
      </c>
    </row>
    <row r="135" spans="1:65" s="2" customFormat="1" ht="21.75" customHeight="1">
      <c r="A135" s="33"/>
      <c r="B135" s="34"/>
      <c r="C135" s="221" t="s">
        <v>438</v>
      </c>
      <c r="D135" s="221" t="s">
        <v>201</v>
      </c>
      <c r="E135" s="222" t="s">
        <v>755</v>
      </c>
      <c r="F135" s="223" t="s">
        <v>756</v>
      </c>
      <c r="G135" s="224" t="s">
        <v>176</v>
      </c>
      <c r="H135" s="225">
        <v>25</v>
      </c>
      <c r="I135" s="226"/>
      <c r="J135" s="227">
        <f>ROUND(I135*H135,2)</f>
        <v>0</v>
      </c>
      <c r="K135" s="223" t="s">
        <v>177</v>
      </c>
      <c r="L135" s="38"/>
      <c r="M135" s="228" t="s">
        <v>34</v>
      </c>
      <c r="N135" s="229" t="s">
        <v>46</v>
      </c>
      <c r="O135" s="6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7" t="s">
        <v>180</v>
      </c>
      <c r="AT135" s="187" t="s">
        <v>201</v>
      </c>
      <c r="AU135" s="187" t="s">
        <v>84</v>
      </c>
      <c r="AY135" s="16" t="s">
        <v>179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82</v>
      </c>
      <c r="BK135" s="188">
        <f>ROUND(I135*H135,2)</f>
        <v>0</v>
      </c>
      <c r="BL135" s="16" t="s">
        <v>180</v>
      </c>
      <c r="BM135" s="187" t="s">
        <v>757</v>
      </c>
    </row>
    <row r="136" spans="1:65" s="2" customFormat="1" ht="19.5">
      <c r="A136" s="33"/>
      <c r="B136" s="34"/>
      <c r="C136" s="35"/>
      <c r="D136" s="189" t="s">
        <v>182</v>
      </c>
      <c r="E136" s="35"/>
      <c r="F136" s="190" t="s">
        <v>758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182</v>
      </c>
      <c r="AU136" s="16" t="s">
        <v>84</v>
      </c>
    </row>
    <row r="137" spans="1:65" s="12" customFormat="1" ht="11.25">
      <c r="B137" s="193"/>
      <c r="C137" s="194"/>
      <c r="D137" s="189" t="s">
        <v>183</v>
      </c>
      <c r="E137" s="195" t="s">
        <v>34</v>
      </c>
      <c r="F137" s="196" t="s">
        <v>750</v>
      </c>
      <c r="G137" s="194"/>
      <c r="H137" s="197">
        <v>25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84</v>
      </c>
      <c r="AV137" s="12" t="s">
        <v>84</v>
      </c>
      <c r="AW137" s="12" t="s">
        <v>36</v>
      </c>
      <c r="AX137" s="12" t="s">
        <v>82</v>
      </c>
      <c r="AY137" s="203" t="s">
        <v>179</v>
      </c>
    </row>
    <row r="138" spans="1:65" s="2" customFormat="1" ht="21.75" customHeight="1">
      <c r="A138" s="33"/>
      <c r="B138" s="34"/>
      <c r="C138" s="221" t="s">
        <v>244</v>
      </c>
      <c r="D138" s="221" t="s">
        <v>201</v>
      </c>
      <c r="E138" s="222" t="s">
        <v>427</v>
      </c>
      <c r="F138" s="223" t="s">
        <v>428</v>
      </c>
      <c r="G138" s="224" t="s">
        <v>218</v>
      </c>
      <c r="H138" s="225">
        <v>100</v>
      </c>
      <c r="I138" s="226"/>
      <c r="J138" s="227">
        <f>ROUND(I138*H138,2)</f>
        <v>0</v>
      </c>
      <c r="K138" s="223" t="s">
        <v>177</v>
      </c>
      <c r="L138" s="38"/>
      <c r="M138" s="228" t="s">
        <v>34</v>
      </c>
      <c r="N138" s="229" t="s">
        <v>46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180</v>
      </c>
      <c r="AT138" s="187" t="s">
        <v>201</v>
      </c>
      <c r="AU138" s="187" t="s">
        <v>84</v>
      </c>
      <c r="AY138" s="16" t="s">
        <v>179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82</v>
      </c>
      <c r="BK138" s="188">
        <f>ROUND(I138*H138,2)</f>
        <v>0</v>
      </c>
      <c r="BL138" s="16" t="s">
        <v>180</v>
      </c>
      <c r="BM138" s="187" t="s">
        <v>759</v>
      </c>
    </row>
    <row r="139" spans="1:65" s="2" customFormat="1" ht="39">
      <c r="A139" s="33"/>
      <c r="B139" s="34"/>
      <c r="C139" s="35"/>
      <c r="D139" s="189" t="s">
        <v>182</v>
      </c>
      <c r="E139" s="35"/>
      <c r="F139" s="190" t="s">
        <v>430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182</v>
      </c>
      <c r="AU139" s="16" t="s">
        <v>84</v>
      </c>
    </row>
    <row r="140" spans="1:65" s="12" customFormat="1" ht="11.25">
      <c r="B140" s="193"/>
      <c r="C140" s="194"/>
      <c r="D140" s="189" t="s">
        <v>183</v>
      </c>
      <c r="E140" s="195" t="s">
        <v>34</v>
      </c>
      <c r="F140" s="196" t="s">
        <v>760</v>
      </c>
      <c r="G140" s="194"/>
      <c r="H140" s="197">
        <v>100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183</v>
      </c>
      <c r="AU140" s="203" t="s">
        <v>84</v>
      </c>
      <c r="AV140" s="12" t="s">
        <v>84</v>
      </c>
      <c r="AW140" s="12" t="s">
        <v>36</v>
      </c>
      <c r="AX140" s="12" t="s">
        <v>82</v>
      </c>
      <c r="AY140" s="203" t="s">
        <v>179</v>
      </c>
    </row>
    <row r="141" spans="1:65" s="2" customFormat="1" ht="21.75" customHeight="1">
      <c r="A141" s="33"/>
      <c r="B141" s="34"/>
      <c r="C141" s="221" t="s">
        <v>257</v>
      </c>
      <c r="D141" s="221" t="s">
        <v>201</v>
      </c>
      <c r="E141" s="222" t="s">
        <v>223</v>
      </c>
      <c r="F141" s="223" t="s">
        <v>224</v>
      </c>
      <c r="G141" s="224" t="s">
        <v>176</v>
      </c>
      <c r="H141" s="225">
        <v>6</v>
      </c>
      <c r="I141" s="226"/>
      <c r="J141" s="227">
        <f>ROUND(I141*H141,2)</f>
        <v>0</v>
      </c>
      <c r="K141" s="223" t="s">
        <v>177</v>
      </c>
      <c r="L141" s="38"/>
      <c r="M141" s="228" t="s">
        <v>34</v>
      </c>
      <c r="N141" s="229" t="s">
        <v>46</v>
      </c>
      <c r="O141" s="63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7" t="s">
        <v>180</v>
      </c>
      <c r="AT141" s="187" t="s">
        <v>201</v>
      </c>
      <c r="AU141" s="187" t="s">
        <v>84</v>
      </c>
      <c r="AY141" s="16" t="s">
        <v>179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6" t="s">
        <v>82</v>
      </c>
      <c r="BK141" s="188">
        <f>ROUND(I141*H141,2)</f>
        <v>0</v>
      </c>
      <c r="BL141" s="16" t="s">
        <v>180</v>
      </c>
      <c r="BM141" s="187" t="s">
        <v>761</v>
      </c>
    </row>
    <row r="142" spans="1:65" s="2" customFormat="1" ht="19.5">
      <c r="A142" s="33"/>
      <c r="B142" s="34"/>
      <c r="C142" s="35"/>
      <c r="D142" s="189" t="s">
        <v>182</v>
      </c>
      <c r="E142" s="35"/>
      <c r="F142" s="190" t="s">
        <v>226</v>
      </c>
      <c r="G142" s="35"/>
      <c r="H142" s="35"/>
      <c r="I142" s="114"/>
      <c r="J142" s="35"/>
      <c r="K142" s="35"/>
      <c r="L142" s="38"/>
      <c r="M142" s="191"/>
      <c r="N142" s="19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182</v>
      </c>
      <c r="AU142" s="16" t="s">
        <v>84</v>
      </c>
    </row>
    <row r="143" spans="1:65" s="12" customFormat="1" ht="11.25">
      <c r="B143" s="193"/>
      <c r="C143" s="194"/>
      <c r="D143" s="189" t="s">
        <v>183</v>
      </c>
      <c r="E143" s="195" t="s">
        <v>34</v>
      </c>
      <c r="F143" s="196" t="s">
        <v>762</v>
      </c>
      <c r="G143" s="194"/>
      <c r="H143" s="197">
        <v>6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183</v>
      </c>
      <c r="AU143" s="203" t="s">
        <v>84</v>
      </c>
      <c r="AV143" s="12" t="s">
        <v>84</v>
      </c>
      <c r="AW143" s="12" t="s">
        <v>36</v>
      </c>
      <c r="AX143" s="12" t="s">
        <v>82</v>
      </c>
      <c r="AY143" s="203" t="s">
        <v>179</v>
      </c>
    </row>
    <row r="144" spans="1:65" s="2" customFormat="1" ht="21.75" customHeight="1">
      <c r="A144" s="33"/>
      <c r="B144" s="34"/>
      <c r="C144" s="221" t="s">
        <v>269</v>
      </c>
      <c r="D144" s="221" t="s">
        <v>201</v>
      </c>
      <c r="E144" s="222" t="s">
        <v>229</v>
      </c>
      <c r="F144" s="223" t="s">
        <v>230</v>
      </c>
      <c r="G144" s="224" t="s">
        <v>231</v>
      </c>
      <c r="H144" s="225">
        <v>50</v>
      </c>
      <c r="I144" s="226"/>
      <c r="J144" s="227">
        <f>ROUND(I144*H144,2)</f>
        <v>0</v>
      </c>
      <c r="K144" s="223" t="s">
        <v>177</v>
      </c>
      <c r="L144" s="38"/>
      <c r="M144" s="228" t="s">
        <v>34</v>
      </c>
      <c r="N144" s="229" t="s">
        <v>46</v>
      </c>
      <c r="O144" s="63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7" t="s">
        <v>180</v>
      </c>
      <c r="AT144" s="187" t="s">
        <v>201</v>
      </c>
      <c r="AU144" s="187" t="s">
        <v>84</v>
      </c>
      <c r="AY144" s="16" t="s">
        <v>179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6" t="s">
        <v>82</v>
      </c>
      <c r="BK144" s="188">
        <f>ROUND(I144*H144,2)</f>
        <v>0</v>
      </c>
      <c r="BL144" s="16" t="s">
        <v>180</v>
      </c>
      <c r="BM144" s="187" t="s">
        <v>763</v>
      </c>
    </row>
    <row r="145" spans="1:65" s="2" customFormat="1" ht="29.25">
      <c r="A145" s="33"/>
      <c r="B145" s="34"/>
      <c r="C145" s="35"/>
      <c r="D145" s="189" t="s">
        <v>182</v>
      </c>
      <c r="E145" s="35"/>
      <c r="F145" s="190" t="s">
        <v>233</v>
      </c>
      <c r="G145" s="35"/>
      <c r="H145" s="35"/>
      <c r="I145" s="114"/>
      <c r="J145" s="35"/>
      <c r="K145" s="35"/>
      <c r="L145" s="38"/>
      <c r="M145" s="191"/>
      <c r="N145" s="19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182</v>
      </c>
      <c r="AU145" s="16" t="s">
        <v>84</v>
      </c>
    </row>
    <row r="146" spans="1:65" s="12" customFormat="1" ht="11.25">
      <c r="B146" s="193"/>
      <c r="C146" s="194"/>
      <c r="D146" s="189" t="s">
        <v>183</v>
      </c>
      <c r="E146" s="195" t="s">
        <v>34</v>
      </c>
      <c r="F146" s="196" t="s">
        <v>431</v>
      </c>
      <c r="G146" s="194"/>
      <c r="H146" s="197">
        <v>50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183</v>
      </c>
      <c r="AU146" s="203" t="s">
        <v>84</v>
      </c>
      <c r="AV146" s="12" t="s">
        <v>84</v>
      </c>
      <c r="AW146" s="12" t="s">
        <v>36</v>
      </c>
      <c r="AX146" s="12" t="s">
        <v>82</v>
      </c>
      <c r="AY146" s="203" t="s">
        <v>179</v>
      </c>
    </row>
    <row r="147" spans="1:65" s="2" customFormat="1" ht="21.75" customHeight="1">
      <c r="A147" s="33"/>
      <c r="B147" s="34"/>
      <c r="C147" s="221" t="s">
        <v>318</v>
      </c>
      <c r="D147" s="221" t="s">
        <v>201</v>
      </c>
      <c r="E147" s="222" t="s">
        <v>270</v>
      </c>
      <c r="F147" s="223" t="s">
        <v>271</v>
      </c>
      <c r="G147" s="224" t="s">
        <v>211</v>
      </c>
      <c r="H147" s="225">
        <v>0.1</v>
      </c>
      <c r="I147" s="226"/>
      <c r="J147" s="227">
        <f>ROUND(I147*H147,2)</f>
        <v>0</v>
      </c>
      <c r="K147" s="223" t="s">
        <v>177</v>
      </c>
      <c r="L147" s="38"/>
      <c r="M147" s="228" t="s">
        <v>34</v>
      </c>
      <c r="N147" s="229" t="s">
        <v>46</v>
      </c>
      <c r="O147" s="63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7" t="s">
        <v>180</v>
      </c>
      <c r="AT147" s="187" t="s">
        <v>201</v>
      </c>
      <c r="AU147" s="187" t="s">
        <v>84</v>
      </c>
      <c r="AY147" s="16" t="s">
        <v>179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82</v>
      </c>
      <c r="BK147" s="188">
        <f>ROUND(I147*H147,2)</f>
        <v>0</v>
      </c>
      <c r="BL147" s="16" t="s">
        <v>180</v>
      </c>
      <c r="BM147" s="187" t="s">
        <v>764</v>
      </c>
    </row>
    <row r="148" spans="1:65" s="2" customFormat="1" ht="39">
      <c r="A148" s="33"/>
      <c r="B148" s="34"/>
      <c r="C148" s="35"/>
      <c r="D148" s="189" t="s">
        <v>182</v>
      </c>
      <c r="E148" s="35"/>
      <c r="F148" s="190" t="s">
        <v>273</v>
      </c>
      <c r="G148" s="35"/>
      <c r="H148" s="35"/>
      <c r="I148" s="114"/>
      <c r="J148" s="35"/>
      <c r="K148" s="35"/>
      <c r="L148" s="38"/>
      <c r="M148" s="191"/>
      <c r="N148" s="19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182</v>
      </c>
      <c r="AU148" s="16" t="s">
        <v>84</v>
      </c>
    </row>
    <row r="149" spans="1:65" s="12" customFormat="1" ht="11.25">
      <c r="B149" s="193"/>
      <c r="C149" s="194"/>
      <c r="D149" s="189" t="s">
        <v>183</v>
      </c>
      <c r="E149" s="195" t="s">
        <v>34</v>
      </c>
      <c r="F149" s="196" t="s">
        <v>745</v>
      </c>
      <c r="G149" s="194"/>
      <c r="H149" s="197">
        <v>0.1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183</v>
      </c>
      <c r="AU149" s="203" t="s">
        <v>84</v>
      </c>
      <c r="AV149" s="12" t="s">
        <v>84</v>
      </c>
      <c r="AW149" s="12" t="s">
        <v>36</v>
      </c>
      <c r="AX149" s="12" t="s">
        <v>82</v>
      </c>
      <c r="AY149" s="203" t="s">
        <v>179</v>
      </c>
    </row>
    <row r="150" spans="1:65" s="2" customFormat="1" ht="21.75" customHeight="1">
      <c r="A150" s="33"/>
      <c r="B150" s="34"/>
      <c r="C150" s="221" t="s">
        <v>338</v>
      </c>
      <c r="D150" s="221" t="s">
        <v>201</v>
      </c>
      <c r="E150" s="222" t="s">
        <v>237</v>
      </c>
      <c r="F150" s="223" t="s">
        <v>238</v>
      </c>
      <c r="G150" s="224" t="s">
        <v>239</v>
      </c>
      <c r="H150" s="225">
        <v>2</v>
      </c>
      <c r="I150" s="226"/>
      <c r="J150" s="227">
        <f>ROUND(I150*H150,2)</f>
        <v>0</v>
      </c>
      <c r="K150" s="223" t="s">
        <v>177</v>
      </c>
      <c r="L150" s="38"/>
      <c r="M150" s="228" t="s">
        <v>34</v>
      </c>
      <c r="N150" s="229" t="s">
        <v>46</v>
      </c>
      <c r="O150" s="6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7" t="s">
        <v>180</v>
      </c>
      <c r="AT150" s="187" t="s">
        <v>201</v>
      </c>
      <c r="AU150" s="187" t="s">
        <v>84</v>
      </c>
      <c r="AY150" s="16" t="s">
        <v>179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82</v>
      </c>
      <c r="BK150" s="188">
        <f>ROUND(I150*H150,2)</f>
        <v>0</v>
      </c>
      <c r="BL150" s="16" t="s">
        <v>180</v>
      </c>
      <c r="BM150" s="187" t="s">
        <v>765</v>
      </c>
    </row>
    <row r="151" spans="1:65" s="2" customFormat="1" ht="39">
      <c r="A151" s="33"/>
      <c r="B151" s="34"/>
      <c r="C151" s="35"/>
      <c r="D151" s="189" t="s">
        <v>182</v>
      </c>
      <c r="E151" s="35"/>
      <c r="F151" s="190" t="s">
        <v>241</v>
      </c>
      <c r="G151" s="35"/>
      <c r="H151" s="35"/>
      <c r="I151" s="114"/>
      <c r="J151" s="35"/>
      <c r="K151" s="35"/>
      <c r="L151" s="38"/>
      <c r="M151" s="191"/>
      <c r="N151" s="19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182</v>
      </c>
      <c r="AU151" s="16" t="s">
        <v>84</v>
      </c>
    </row>
    <row r="152" spans="1:65" s="2" customFormat="1" ht="19.5">
      <c r="A152" s="33"/>
      <c r="B152" s="34"/>
      <c r="C152" s="35"/>
      <c r="D152" s="189" t="s">
        <v>194</v>
      </c>
      <c r="E152" s="35"/>
      <c r="F152" s="204" t="s">
        <v>242</v>
      </c>
      <c r="G152" s="35"/>
      <c r="H152" s="35"/>
      <c r="I152" s="114"/>
      <c r="J152" s="35"/>
      <c r="K152" s="35"/>
      <c r="L152" s="38"/>
      <c r="M152" s="191"/>
      <c r="N152" s="19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194</v>
      </c>
      <c r="AU152" s="16" t="s">
        <v>84</v>
      </c>
    </row>
    <row r="153" spans="1:65" s="12" customFormat="1" ht="11.25">
      <c r="B153" s="193"/>
      <c r="C153" s="194"/>
      <c r="D153" s="189" t="s">
        <v>183</v>
      </c>
      <c r="E153" s="195" t="s">
        <v>34</v>
      </c>
      <c r="F153" s="196" t="s">
        <v>440</v>
      </c>
      <c r="G153" s="194"/>
      <c r="H153" s="197">
        <v>2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183</v>
      </c>
      <c r="AU153" s="203" t="s">
        <v>84</v>
      </c>
      <c r="AV153" s="12" t="s">
        <v>84</v>
      </c>
      <c r="AW153" s="12" t="s">
        <v>36</v>
      </c>
      <c r="AX153" s="12" t="s">
        <v>82</v>
      </c>
      <c r="AY153" s="203" t="s">
        <v>179</v>
      </c>
    </row>
    <row r="154" spans="1:65" s="2" customFormat="1" ht="21.75" customHeight="1">
      <c r="A154" s="33"/>
      <c r="B154" s="34"/>
      <c r="C154" s="221" t="s">
        <v>8</v>
      </c>
      <c r="D154" s="221" t="s">
        <v>201</v>
      </c>
      <c r="E154" s="222" t="s">
        <v>245</v>
      </c>
      <c r="F154" s="223" t="s">
        <v>246</v>
      </c>
      <c r="G154" s="224" t="s">
        <v>239</v>
      </c>
      <c r="H154" s="225">
        <v>2</v>
      </c>
      <c r="I154" s="226"/>
      <c r="J154" s="227">
        <f>ROUND(I154*H154,2)</f>
        <v>0</v>
      </c>
      <c r="K154" s="223" t="s">
        <v>177</v>
      </c>
      <c r="L154" s="38"/>
      <c r="M154" s="228" t="s">
        <v>34</v>
      </c>
      <c r="N154" s="229" t="s">
        <v>46</v>
      </c>
      <c r="O154" s="6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7" t="s">
        <v>180</v>
      </c>
      <c r="AT154" s="187" t="s">
        <v>201</v>
      </c>
      <c r="AU154" s="187" t="s">
        <v>84</v>
      </c>
      <c r="AY154" s="16" t="s">
        <v>179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82</v>
      </c>
      <c r="BK154" s="188">
        <f>ROUND(I154*H154,2)</f>
        <v>0</v>
      </c>
      <c r="BL154" s="16" t="s">
        <v>180</v>
      </c>
      <c r="BM154" s="187" t="s">
        <v>766</v>
      </c>
    </row>
    <row r="155" spans="1:65" s="2" customFormat="1" ht="39">
      <c r="A155" s="33"/>
      <c r="B155" s="34"/>
      <c r="C155" s="35"/>
      <c r="D155" s="189" t="s">
        <v>182</v>
      </c>
      <c r="E155" s="35"/>
      <c r="F155" s="190" t="s">
        <v>248</v>
      </c>
      <c r="G155" s="35"/>
      <c r="H155" s="35"/>
      <c r="I155" s="114"/>
      <c r="J155" s="35"/>
      <c r="K155" s="35"/>
      <c r="L155" s="38"/>
      <c r="M155" s="191"/>
      <c r="N155" s="19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182</v>
      </c>
      <c r="AU155" s="16" t="s">
        <v>84</v>
      </c>
    </row>
    <row r="156" spans="1:65" s="2" customFormat="1" ht="19.5">
      <c r="A156" s="33"/>
      <c r="B156" s="34"/>
      <c r="C156" s="35"/>
      <c r="D156" s="189" t="s">
        <v>194</v>
      </c>
      <c r="E156" s="35"/>
      <c r="F156" s="204" t="s">
        <v>443</v>
      </c>
      <c r="G156" s="35"/>
      <c r="H156" s="35"/>
      <c r="I156" s="114"/>
      <c r="J156" s="35"/>
      <c r="K156" s="35"/>
      <c r="L156" s="38"/>
      <c r="M156" s="191"/>
      <c r="N156" s="19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194</v>
      </c>
      <c r="AU156" s="16" t="s">
        <v>84</v>
      </c>
    </row>
    <row r="157" spans="1:65" s="12" customFormat="1" ht="11.25">
      <c r="B157" s="193"/>
      <c r="C157" s="194"/>
      <c r="D157" s="189" t="s">
        <v>183</v>
      </c>
      <c r="E157" s="195" t="s">
        <v>34</v>
      </c>
      <c r="F157" s="196" t="s">
        <v>440</v>
      </c>
      <c r="G157" s="194"/>
      <c r="H157" s="197">
        <v>2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183</v>
      </c>
      <c r="AU157" s="203" t="s">
        <v>84</v>
      </c>
      <c r="AV157" s="12" t="s">
        <v>84</v>
      </c>
      <c r="AW157" s="12" t="s">
        <v>36</v>
      </c>
      <c r="AX157" s="12" t="s">
        <v>82</v>
      </c>
      <c r="AY157" s="203" t="s">
        <v>179</v>
      </c>
    </row>
    <row r="158" spans="1:65" s="2" customFormat="1" ht="21.75" customHeight="1">
      <c r="A158" s="33"/>
      <c r="B158" s="34"/>
      <c r="C158" s="221" t="s">
        <v>283</v>
      </c>
      <c r="D158" s="221" t="s">
        <v>201</v>
      </c>
      <c r="E158" s="222" t="s">
        <v>252</v>
      </c>
      <c r="F158" s="223" t="s">
        <v>253</v>
      </c>
      <c r="G158" s="224" t="s">
        <v>239</v>
      </c>
      <c r="H158" s="225">
        <v>2</v>
      </c>
      <c r="I158" s="226"/>
      <c r="J158" s="227">
        <f>ROUND(I158*H158,2)</f>
        <v>0</v>
      </c>
      <c r="K158" s="223" t="s">
        <v>177</v>
      </c>
      <c r="L158" s="38"/>
      <c r="M158" s="228" t="s">
        <v>34</v>
      </c>
      <c r="N158" s="229" t="s">
        <v>46</v>
      </c>
      <c r="O158" s="6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7" t="s">
        <v>180</v>
      </c>
      <c r="AT158" s="187" t="s">
        <v>201</v>
      </c>
      <c r="AU158" s="187" t="s">
        <v>84</v>
      </c>
      <c r="AY158" s="16" t="s">
        <v>179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82</v>
      </c>
      <c r="BK158" s="188">
        <f>ROUND(I158*H158,2)</f>
        <v>0</v>
      </c>
      <c r="BL158" s="16" t="s">
        <v>180</v>
      </c>
      <c r="BM158" s="187" t="s">
        <v>767</v>
      </c>
    </row>
    <row r="159" spans="1:65" s="2" customFormat="1" ht="29.25">
      <c r="A159" s="33"/>
      <c r="B159" s="34"/>
      <c r="C159" s="35"/>
      <c r="D159" s="189" t="s">
        <v>182</v>
      </c>
      <c r="E159" s="35"/>
      <c r="F159" s="190" t="s">
        <v>255</v>
      </c>
      <c r="G159" s="35"/>
      <c r="H159" s="35"/>
      <c r="I159" s="114"/>
      <c r="J159" s="35"/>
      <c r="K159" s="35"/>
      <c r="L159" s="38"/>
      <c r="M159" s="191"/>
      <c r="N159" s="19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182</v>
      </c>
      <c r="AU159" s="16" t="s">
        <v>84</v>
      </c>
    </row>
    <row r="160" spans="1:65" s="12" customFormat="1" ht="11.25">
      <c r="B160" s="193"/>
      <c r="C160" s="194"/>
      <c r="D160" s="189" t="s">
        <v>183</v>
      </c>
      <c r="E160" s="195" t="s">
        <v>34</v>
      </c>
      <c r="F160" s="196" t="s">
        <v>440</v>
      </c>
      <c r="G160" s="194"/>
      <c r="H160" s="197">
        <v>2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183</v>
      </c>
      <c r="AU160" s="203" t="s">
        <v>84</v>
      </c>
      <c r="AV160" s="12" t="s">
        <v>84</v>
      </c>
      <c r="AW160" s="12" t="s">
        <v>36</v>
      </c>
      <c r="AX160" s="12" t="s">
        <v>82</v>
      </c>
      <c r="AY160" s="203" t="s">
        <v>179</v>
      </c>
    </row>
    <row r="161" spans="1:65" s="2" customFormat="1" ht="21.75" customHeight="1">
      <c r="A161" s="33"/>
      <c r="B161" s="34"/>
      <c r="C161" s="221" t="s">
        <v>276</v>
      </c>
      <c r="D161" s="221" t="s">
        <v>201</v>
      </c>
      <c r="E161" s="222" t="s">
        <v>447</v>
      </c>
      <c r="F161" s="223" t="s">
        <v>448</v>
      </c>
      <c r="G161" s="224" t="s">
        <v>176</v>
      </c>
      <c r="H161" s="225">
        <v>2</v>
      </c>
      <c r="I161" s="226"/>
      <c r="J161" s="227">
        <f>ROUND(I161*H161,2)</f>
        <v>0</v>
      </c>
      <c r="K161" s="223" t="s">
        <v>177</v>
      </c>
      <c r="L161" s="38"/>
      <c r="M161" s="228" t="s">
        <v>34</v>
      </c>
      <c r="N161" s="229" t="s">
        <v>46</v>
      </c>
      <c r="O161" s="63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7" t="s">
        <v>180</v>
      </c>
      <c r="AT161" s="187" t="s">
        <v>201</v>
      </c>
      <c r="AU161" s="187" t="s">
        <v>84</v>
      </c>
      <c r="AY161" s="16" t="s">
        <v>179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6" t="s">
        <v>82</v>
      </c>
      <c r="BK161" s="188">
        <f>ROUND(I161*H161,2)</f>
        <v>0</v>
      </c>
      <c r="BL161" s="16" t="s">
        <v>180</v>
      </c>
      <c r="BM161" s="187" t="s">
        <v>768</v>
      </c>
    </row>
    <row r="162" spans="1:65" s="2" customFormat="1" ht="19.5">
      <c r="A162" s="33"/>
      <c r="B162" s="34"/>
      <c r="C162" s="35"/>
      <c r="D162" s="189" t="s">
        <v>182</v>
      </c>
      <c r="E162" s="35"/>
      <c r="F162" s="190" t="s">
        <v>450</v>
      </c>
      <c r="G162" s="35"/>
      <c r="H162" s="35"/>
      <c r="I162" s="114"/>
      <c r="J162" s="35"/>
      <c r="K162" s="35"/>
      <c r="L162" s="38"/>
      <c r="M162" s="191"/>
      <c r="N162" s="192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182</v>
      </c>
      <c r="AU162" s="16" t="s">
        <v>84</v>
      </c>
    </row>
    <row r="163" spans="1:65" s="12" customFormat="1" ht="11.25">
      <c r="B163" s="193"/>
      <c r="C163" s="194"/>
      <c r="D163" s="189" t="s">
        <v>183</v>
      </c>
      <c r="E163" s="195" t="s">
        <v>34</v>
      </c>
      <c r="F163" s="196" t="s">
        <v>440</v>
      </c>
      <c r="G163" s="194"/>
      <c r="H163" s="197">
        <v>2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183</v>
      </c>
      <c r="AU163" s="203" t="s">
        <v>84</v>
      </c>
      <c r="AV163" s="12" t="s">
        <v>84</v>
      </c>
      <c r="AW163" s="12" t="s">
        <v>36</v>
      </c>
      <c r="AX163" s="12" t="s">
        <v>82</v>
      </c>
      <c r="AY163" s="203" t="s">
        <v>179</v>
      </c>
    </row>
    <row r="164" spans="1:65" s="2" customFormat="1" ht="21.75" customHeight="1">
      <c r="A164" s="33"/>
      <c r="B164" s="34"/>
      <c r="C164" s="221" t="s">
        <v>251</v>
      </c>
      <c r="D164" s="221" t="s">
        <v>201</v>
      </c>
      <c r="E164" s="222" t="s">
        <v>452</v>
      </c>
      <c r="F164" s="223" t="s">
        <v>453</v>
      </c>
      <c r="G164" s="224" t="s">
        <v>176</v>
      </c>
      <c r="H164" s="225">
        <v>2</v>
      </c>
      <c r="I164" s="226"/>
      <c r="J164" s="227">
        <f>ROUND(I164*H164,2)</f>
        <v>0</v>
      </c>
      <c r="K164" s="223" t="s">
        <v>177</v>
      </c>
      <c r="L164" s="38"/>
      <c r="M164" s="228" t="s">
        <v>34</v>
      </c>
      <c r="N164" s="229" t="s">
        <v>46</v>
      </c>
      <c r="O164" s="6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7" t="s">
        <v>180</v>
      </c>
      <c r="AT164" s="187" t="s">
        <v>201</v>
      </c>
      <c r="AU164" s="187" t="s">
        <v>84</v>
      </c>
      <c r="AY164" s="16" t="s">
        <v>179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82</v>
      </c>
      <c r="BK164" s="188">
        <f>ROUND(I164*H164,2)</f>
        <v>0</v>
      </c>
      <c r="BL164" s="16" t="s">
        <v>180</v>
      </c>
      <c r="BM164" s="187" t="s">
        <v>769</v>
      </c>
    </row>
    <row r="165" spans="1:65" s="2" customFormat="1" ht="19.5">
      <c r="A165" s="33"/>
      <c r="B165" s="34"/>
      <c r="C165" s="35"/>
      <c r="D165" s="189" t="s">
        <v>182</v>
      </c>
      <c r="E165" s="35"/>
      <c r="F165" s="190" t="s">
        <v>455</v>
      </c>
      <c r="G165" s="35"/>
      <c r="H165" s="35"/>
      <c r="I165" s="114"/>
      <c r="J165" s="35"/>
      <c r="K165" s="35"/>
      <c r="L165" s="38"/>
      <c r="M165" s="191"/>
      <c r="N165" s="19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182</v>
      </c>
      <c r="AU165" s="16" t="s">
        <v>84</v>
      </c>
    </row>
    <row r="166" spans="1:65" s="12" customFormat="1" ht="11.25">
      <c r="B166" s="193"/>
      <c r="C166" s="194"/>
      <c r="D166" s="189" t="s">
        <v>183</v>
      </c>
      <c r="E166" s="195" t="s">
        <v>34</v>
      </c>
      <c r="F166" s="196" t="s">
        <v>440</v>
      </c>
      <c r="G166" s="194"/>
      <c r="H166" s="197">
        <v>2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183</v>
      </c>
      <c r="AU166" s="203" t="s">
        <v>84</v>
      </c>
      <c r="AV166" s="12" t="s">
        <v>84</v>
      </c>
      <c r="AW166" s="12" t="s">
        <v>36</v>
      </c>
      <c r="AX166" s="12" t="s">
        <v>82</v>
      </c>
      <c r="AY166" s="203" t="s">
        <v>179</v>
      </c>
    </row>
    <row r="167" spans="1:65" s="2" customFormat="1" ht="21.75" customHeight="1">
      <c r="A167" s="33"/>
      <c r="B167" s="34"/>
      <c r="C167" s="221" t="s">
        <v>312</v>
      </c>
      <c r="D167" s="221" t="s">
        <v>201</v>
      </c>
      <c r="E167" s="222" t="s">
        <v>457</v>
      </c>
      <c r="F167" s="223" t="s">
        <v>458</v>
      </c>
      <c r="G167" s="224" t="s">
        <v>218</v>
      </c>
      <c r="H167" s="225">
        <v>10.8</v>
      </c>
      <c r="I167" s="226"/>
      <c r="J167" s="227">
        <f>ROUND(I167*H167,2)</f>
        <v>0</v>
      </c>
      <c r="K167" s="223" t="s">
        <v>177</v>
      </c>
      <c r="L167" s="38"/>
      <c r="M167" s="228" t="s">
        <v>34</v>
      </c>
      <c r="N167" s="229" t="s">
        <v>46</v>
      </c>
      <c r="O167" s="63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7" t="s">
        <v>180</v>
      </c>
      <c r="AT167" s="187" t="s">
        <v>201</v>
      </c>
      <c r="AU167" s="187" t="s">
        <v>84</v>
      </c>
      <c r="AY167" s="16" t="s">
        <v>179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82</v>
      </c>
      <c r="BK167" s="188">
        <f>ROUND(I167*H167,2)</f>
        <v>0</v>
      </c>
      <c r="BL167" s="16" t="s">
        <v>180</v>
      </c>
      <c r="BM167" s="187" t="s">
        <v>770</v>
      </c>
    </row>
    <row r="168" spans="1:65" s="2" customFormat="1" ht="19.5">
      <c r="A168" s="33"/>
      <c r="B168" s="34"/>
      <c r="C168" s="35"/>
      <c r="D168" s="189" t="s">
        <v>182</v>
      </c>
      <c r="E168" s="35"/>
      <c r="F168" s="190" t="s">
        <v>460</v>
      </c>
      <c r="G168" s="35"/>
      <c r="H168" s="35"/>
      <c r="I168" s="114"/>
      <c r="J168" s="35"/>
      <c r="K168" s="35"/>
      <c r="L168" s="38"/>
      <c r="M168" s="191"/>
      <c r="N168" s="19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182</v>
      </c>
      <c r="AU168" s="16" t="s">
        <v>84</v>
      </c>
    </row>
    <row r="169" spans="1:65" s="2" customFormat="1" ht="19.5">
      <c r="A169" s="33"/>
      <c r="B169" s="34"/>
      <c r="C169" s="35"/>
      <c r="D169" s="189" t="s">
        <v>194</v>
      </c>
      <c r="E169" s="35"/>
      <c r="F169" s="204" t="s">
        <v>461</v>
      </c>
      <c r="G169" s="35"/>
      <c r="H169" s="35"/>
      <c r="I169" s="114"/>
      <c r="J169" s="35"/>
      <c r="K169" s="35"/>
      <c r="L169" s="38"/>
      <c r="M169" s="191"/>
      <c r="N169" s="19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194</v>
      </c>
      <c r="AU169" s="16" t="s">
        <v>84</v>
      </c>
    </row>
    <row r="170" spans="1:65" s="12" customFormat="1" ht="11.25">
      <c r="B170" s="193"/>
      <c r="C170" s="194"/>
      <c r="D170" s="189" t="s">
        <v>183</v>
      </c>
      <c r="E170" s="195" t="s">
        <v>34</v>
      </c>
      <c r="F170" s="196" t="s">
        <v>771</v>
      </c>
      <c r="G170" s="194"/>
      <c r="H170" s="197">
        <v>10.8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183</v>
      </c>
      <c r="AU170" s="203" t="s">
        <v>84</v>
      </c>
      <c r="AV170" s="12" t="s">
        <v>84</v>
      </c>
      <c r="AW170" s="12" t="s">
        <v>36</v>
      </c>
      <c r="AX170" s="12" t="s">
        <v>82</v>
      </c>
      <c r="AY170" s="203" t="s">
        <v>179</v>
      </c>
    </row>
    <row r="171" spans="1:65" s="2" customFormat="1" ht="21.75" customHeight="1">
      <c r="A171" s="33"/>
      <c r="B171" s="34"/>
      <c r="C171" s="221" t="s">
        <v>324</v>
      </c>
      <c r="D171" s="221" t="s">
        <v>201</v>
      </c>
      <c r="E171" s="222" t="s">
        <v>464</v>
      </c>
      <c r="F171" s="223" t="s">
        <v>465</v>
      </c>
      <c r="G171" s="224" t="s">
        <v>218</v>
      </c>
      <c r="H171" s="225">
        <v>10.8</v>
      </c>
      <c r="I171" s="226"/>
      <c r="J171" s="227">
        <f>ROUND(I171*H171,2)</f>
        <v>0</v>
      </c>
      <c r="K171" s="223" t="s">
        <v>177</v>
      </c>
      <c r="L171" s="38"/>
      <c r="M171" s="228" t="s">
        <v>34</v>
      </c>
      <c r="N171" s="229" t="s">
        <v>46</v>
      </c>
      <c r="O171" s="6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7" t="s">
        <v>180</v>
      </c>
      <c r="AT171" s="187" t="s">
        <v>201</v>
      </c>
      <c r="AU171" s="187" t="s">
        <v>84</v>
      </c>
      <c r="AY171" s="16" t="s">
        <v>179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6" t="s">
        <v>82</v>
      </c>
      <c r="BK171" s="188">
        <f>ROUND(I171*H171,2)</f>
        <v>0</v>
      </c>
      <c r="BL171" s="16" t="s">
        <v>180</v>
      </c>
      <c r="BM171" s="187" t="s">
        <v>772</v>
      </c>
    </row>
    <row r="172" spans="1:65" s="2" customFormat="1" ht="19.5">
      <c r="A172" s="33"/>
      <c r="B172" s="34"/>
      <c r="C172" s="35"/>
      <c r="D172" s="189" t="s">
        <v>182</v>
      </c>
      <c r="E172" s="35"/>
      <c r="F172" s="190" t="s">
        <v>467</v>
      </c>
      <c r="G172" s="35"/>
      <c r="H172" s="35"/>
      <c r="I172" s="114"/>
      <c r="J172" s="35"/>
      <c r="K172" s="35"/>
      <c r="L172" s="38"/>
      <c r="M172" s="191"/>
      <c r="N172" s="19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182</v>
      </c>
      <c r="AU172" s="16" t="s">
        <v>84</v>
      </c>
    </row>
    <row r="173" spans="1:65" s="2" customFormat="1" ht="19.5">
      <c r="A173" s="33"/>
      <c r="B173" s="34"/>
      <c r="C173" s="35"/>
      <c r="D173" s="189" t="s">
        <v>194</v>
      </c>
      <c r="E173" s="35"/>
      <c r="F173" s="204" t="s">
        <v>461</v>
      </c>
      <c r="G173" s="35"/>
      <c r="H173" s="35"/>
      <c r="I173" s="114"/>
      <c r="J173" s="35"/>
      <c r="K173" s="35"/>
      <c r="L173" s="38"/>
      <c r="M173" s="191"/>
      <c r="N173" s="192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194</v>
      </c>
      <c r="AU173" s="16" t="s">
        <v>84</v>
      </c>
    </row>
    <row r="174" spans="1:65" s="12" customFormat="1" ht="11.25">
      <c r="B174" s="193"/>
      <c r="C174" s="194"/>
      <c r="D174" s="189" t="s">
        <v>183</v>
      </c>
      <c r="E174" s="195" t="s">
        <v>34</v>
      </c>
      <c r="F174" s="196" t="s">
        <v>771</v>
      </c>
      <c r="G174" s="194"/>
      <c r="H174" s="197">
        <v>10.8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183</v>
      </c>
      <c r="AU174" s="203" t="s">
        <v>84</v>
      </c>
      <c r="AV174" s="12" t="s">
        <v>84</v>
      </c>
      <c r="AW174" s="12" t="s">
        <v>36</v>
      </c>
      <c r="AX174" s="12" t="s">
        <v>82</v>
      </c>
      <c r="AY174" s="203" t="s">
        <v>179</v>
      </c>
    </row>
    <row r="175" spans="1:65" s="2" customFormat="1" ht="21.75" customHeight="1">
      <c r="A175" s="33"/>
      <c r="B175" s="34"/>
      <c r="C175" s="221" t="s">
        <v>7</v>
      </c>
      <c r="D175" s="221" t="s">
        <v>201</v>
      </c>
      <c r="E175" s="222" t="s">
        <v>469</v>
      </c>
      <c r="F175" s="223" t="s">
        <v>470</v>
      </c>
      <c r="G175" s="224" t="s">
        <v>218</v>
      </c>
      <c r="H175" s="225">
        <v>22</v>
      </c>
      <c r="I175" s="226"/>
      <c r="J175" s="227">
        <f>ROUND(I175*H175,2)</f>
        <v>0</v>
      </c>
      <c r="K175" s="223" t="s">
        <v>177</v>
      </c>
      <c r="L175" s="38"/>
      <c r="M175" s="228" t="s">
        <v>34</v>
      </c>
      <c r="N175" s="229" t="s">
        <v>46</v>
      </c>
      <c r="O175" s="63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7" t="s">
        <v>180</v>
      </c>
      <c r="AT175" s="187" t="s">
        <v>201</v>
      </c>
      <c r="AU175" s="187" t="s">
        <v>84</v>
      </c>
      <c r="AY175" s="16" t="s">
        <v>179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6" t="s">
        <v>82</v>
      </c>
      <c r="BK175" s="188">
        <f>ROUND(I175*H175,2)</f>
        <v>0</v>
      </c>
      <c r="BL175" s="16" t="s">
        <v>180</v>
      </c>
      <c r="BM175" s="187" t="s">
        <v>773</v>
      </c>
    </row>
    <row r="176" spans="1:65" s="2" customFormat="1" ht="11.25">
      <c r="A176" s="33"/>
      <c r="B176" s="34"/>
      <c r="C176" s="35"/>
      <c r="D176" s="189" t="s">
        <v>182</v>
      </c>
      <c r="E176" s="35"/>
      <c r="F176" s="190" t="s">
        <v>472</v>
      </c>
      <c r="G176" s="35"/>
      <c r="H176" s="35"/>
      <c r="I176" s="114"/>
      <c r="J176" s="35"/>
      <c r="K176" s="35"/>
      <c r="L176" s="38"/>
      <c r="M176" s="191"/>
      <c r="N176" s="19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182</v>
      </c>
      <c r="AU176" s="16" t="s">
        <v>84</v>
      </c>
    </row>
    <row r="177" spans="1:65" s="12" customFormat="1" ht="11.25">
      <c r="B177" s="193"/>
      <c r="C177" s="194"/>
      <c r="D177" s="189" t="s">
        <v>183</v>
      </c>
      <c r="E177" s="195" t="s">
        <v>34</v>
      </c>
      <c r="F177" s="196" t="s">
        <v>774</v>
      </c>
      <c r="G177" s="194"/>
      <c r="H177" s="197">
        <v>22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183</v>
      </c>
      <c r="AU177" s="203" t="s">
        <v>84</v>
      </c>
      <c r="AV177" s="12" t="s">
        <v>84</v>
      </c>
      <c r="AW177" s="12" t="s">
        <v>36</v>
      </c>
      <c r="AX177" s="12" t="s">
        <v>82</v>
      </c>
      <c r="AY177" s="203" t="s">
        <v>179</v>
      </c>
    </row>
    <row r="178" spans="1:65" s="2" customFormat="1" ht="21.75" customHeight="1">
      <c r="A178" s="33"/>
      <c r="B178" s="34"/>
      <c r="C178" s="221" t="s">
        <v>305</v>
      </c>
      <c r="D178" s="221" t="s">
        <v>201</v>
      </c>
      <c r="E178" s="222" t="s">
        <v>475</v>
      </c>
      <c r="F178" s="223" t="s">
        <v>476</v>
      </c>
      <c r="G178" s="224" t="s">
        <v>477</v>
      </c>
      <c r="H178" s="225">
        <v>93.5</v>
      </c>
      <c r="I178" s="226"/>
      <c r="J178" s="227">
        <f>ROUND(I178*H178,2)</f>
        <v>0</v>
      </c>
      <c r="K178" s="223" t="s">
        <v>177</v>
      </c>
      <c r="L178" s="38"/>
      <c r="M178" s="228" t="s">
        <v>34</v>
      </c>
      <c r="N178" s="229" t="s">
        <v>46</v>
      </c>
      <c r="O178" s="63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7" t="s">
        <v>180</v>
      </c>
      <c r="AT178" s="187" t="s">
        <v>201</v>
      </c>
      <c r="AU178" s="187" t="s">
        <v>84</v>
      </c>
      <c r="AY178" s="16" t="s">
        <v>179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6" t="s">
        <v>82</v>
      </c>
      <c r="BK178" s="188">
        <f>ROUND(I178*H178,2)</f>
        <v>0</v>
      </c>
      <c r="BL178" s="16" t="s">
        <v>180</v>
      </c>
      <c r="BM178" s="187" t="s">
        <v>775</v>
      </c>
    </row>
    <row r="179" spans="1:65" s="2" customFormat="1" ht="19.5">
      <c r="A179" s="33"/>
      <c r="B179" s="34"/>
      <c r="C179" s="35"/>
      <c r="D179" s="189" t="s">
        <v>182</v>
      </c>
      <c r="E179" s="35"/>
      <c r="F179" s="190" t="s">
        <v>479</v>
      </c>
      <c r="G179" s="35"/>
      <c r="H179" s="35"/>
      <c r="I179" s="114"/>
      <c r="J179" s="35"/>
      <c r="K179" s="35"/>
      <c r="L179" s="38"/>
      <c r="M179" s="191"/>
      <c r="N179" s="192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182</v>
      </c>
      <c r="AU179" s="16" t="s">
        <v>84</v>
      </c>
    </row>
    <row r="180" spans="1:65" s="2" customFormat="1" ht="19.5">
      <c r="A180" s="33"/>
      <c r="B180" s="34"/>
      <c r="C180" s="35"/>
      <c r="D180" s="189" t="s">
        <v>194</v>
      </c>
      <c r="E180" s="35"/>
      <c r="F180" s="204" t="s">
        <v>480</v>
      </c>
      <c r="G180" s="35"/>
      <c r="H180" s="35"/>
      <c r="I180" s="114"/>
      <c r="J180" s="35"/>
      <c r="K180" s="35"/>
      <c r="L180" s="38"/>
      <c r="M180" s="191"/>
      <c r="N180" s="19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194</v>
      </c>
      <c r="AU180" s="16" t="s">
        <v>84</v>
      </c>
    </row>
    <row r="181" spans="1:65" s="12" customFormat="1" ht="11.25">
      <c r="B181" s="193"/>
      <c r="C181" s="194"/>
      <c r="D181" s="189" t="s">
        <v>183</v>
      </c>
      <c r="E181" s="195" t="s">
        <v>34</v>
      </c>
      <c r="F181" s="196" t="s">
        <v>776</v>
      </c>
      <c r="G181" s="194"/>
      <c r="H181" s="197">
        <v>93.5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183</v>
      </c>
      <c r="AU181" s="203" t="s">
        <v>84</v>
      </c>
      <c r="AV181" s="12" t="s">
        <v>84</v>
      </c>
      <c r="AW181" s="12" t="s">
        <v>36</v>
      </c>
      <c r="AX181" s="12" t="s">
        <v>82</v>
      </c>
      <c r="AY181" s="203" t="s">
        <v>179</v>
      </c>
    </row>
    <row r="182" spans="1:65" s="2" customFormat="1" ht="21.75" customHeight="1">
      <c r="A182" s="33"/>
      <c r="B182" s="34"/>
      <c r="C182" s="221" t="s">
        <v>331</v>
      </c>
      <c r="D182" s="221" t="s">
        <v>201</v>
      </c>
      <c r="E182" s="222" t="s">
        <v>483</v>
      </c>
      <c r="F182" s="223" t="s">
        <v>484</v>
      </c>
      <c r="G182" s="224" t="s">
        <v>477</v>
      </c>
      <c r="H182" s="225">
        <v>93.5</v>
      </c>
      <c r="I182" s="226"/>
      <c r="J182" s="227">
        <f>ROUND(I182*H182,2)</f>
        <v>0</v>
      </c>
      <c r="K182" s="223" t="s">
        <v>177</v>
      </c>
      <c r="L182" s="38"/>
      <c r="M182" s="228" t="s">
        <v>34</v>
      </c>
      <c r="N182" s="229" t="s">
        <v>46</v>
      </c>
      <c r="O182" s="63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7" t="s">
        <v>180</v>
      </c>
      <c r="AT182" s="187" t="s">
        <v>201</v>
      </c>
      <c r="AU182" s="187" t="s">
        <v>84</v>
      </c>
      <c r="AY182" s="16" t="s">
        <v>179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6" t="s">
        <v>82</v>
      </c>
      <c r="BK182" s="188">
        <f>ROUND(I182*H182,2)</f>
        <v>0</v>
      </c>
      <c r="BL182" s="16" t="s">
        <v>180</v>
      </c>
      <c r="BM182" s="187" t="s">
        <v>777</v>
      </c>
    </row>
    <row r="183" spans="1:65" s="2" customFormat="1" ht="29.25">
      <c r="A183" s="33"/>
      <c r="B183" s="34"/>
      <c r="C183" s="35"/>
      <c r="D183" s="189" t="s">
        <v>182</v>
      </c>
      <c r="E183" s="35"/>
      <c r="F183" s="190" t="s">
        <v>486</v>
      </c>
      <c r="G183" s="35"/>
      <c r="H183" s="35"/>
      <c r="I183" s="114"/>
      <c r="J183" s="35"/>
      <c r="K183" s="35"/>
      <c r="L183" s="38"/>
      <c r="M183" s="191"/>
      <c r="N183" s="192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182</v>
      </c>
      <c r="AU183" s="16" t="s">
        <v>84</v>
      </c>
    </row>
    <row r="184" spans="1:65" s="2" customFormat="1" ht="19.5">
      <c r="A184" s="33"/>
      <c r="B184" s="34"/>
      <c r="C184" s="35"/>
      <c r="D184" s="189" t="s">
        <v>194</v>
      </c>
      <c r="E184" s="35"/>
      <c r="F184" s="204" t="s">
        <v>410</v>
      </c>
      <c r="G184" s="35"/>
      <c r="H184" s="35"/>
      <c r="I184" s="114"/>
      <c r="J184" s="35"/>
      <c r="K184" s="35"/>
      <c r="L184" s="38"/>
      <c r="M184" s="191"/>
      <c r="N184" s="19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194</v>
      </c>
      <c r="AU184" s="16" t="s">
        <v>84</v>
      </c>
    </row>
    <row r="185" spans="1:65" s="12" customFormat="1" ht="11.25">
      <c r="B185" s="193"/>
      <c r="C185" s="194"/>
      <c r="D185" s="189" t="s">
        <v>183</v>
      </c>
      <c r="E185" s="195" t="s">
        <v>34</v>
      </c>
      <c r="F185" s="196" t="s">
        <v>776</v>
      </c>
      <c r="G185" s="194"/>
      <c r="H185" s="197">
        <v>93.5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183</v>
      </c>
      <c r="AU185" s="203" t="s">
        <v>84</v>
      </c>
      <c r="AV185" s="12" t="s">
        <v>84</v>
      </c>
      <c r="AW185" s="12" t="s">
        <v>36</v>
      </c>
      <c r="AX185" s="12" t="s">
        <v>82</v>
      </c>
      <c r="AY185" s="203" t="s">
        <v>179</v>
      </c>
    </row>
    <row r="186" spans="1:65" s="13" customFormat="1" ht="25.9" customHeight="1">
      <c r="B186" s="205"/>
      <c r="C186" s="206"/>
      <c r="D186" s="207" t="s">
        <v>74</v>
      </c>
      <c r="E186" s="208" t="s">
        <v>274</v>
      </c>
      <c r="F186" s="208" t="s">
        <v>275</v>
      </c>
      <c r="G186" s="206"/>
      <c r="H186" s="206"/>
      <c r="I186" s="209"/>
      <c r="J186" s="210">
        <f>BK186</f>
        <v>0</v>
      </c>
      <c r="K186" s="206"/>
      <c r="L186" s="211"/>
      <c r="M186" s="212"/>
      <c r="N186" s="213"/>
      <c r="O186" s="213"/>
      <c r="P186" s="214">
        <f>SUM(P187:P242)</f>
        <v>0</v>
      </c>
      <c r="Q186" s="213"/>
      <c r="R186" s="214">
        <f>SUM(R187:R242)</f>
        <v>0</v>
      </c>
      <c r="S186" s="213"/>
      <c r="T186" s="215">
        <f>SUM(T187:T242)</f>
        <v>0</v>
      </c>
      <c r="AR186" s="216" t="s">
        <v>180</v>
      </c>
      <c r="AT186" s="217" t="s">
        <v>74</v>
      </c>
      <c r="AU186" s="217" t="s">
        <v>75</v>
      </c>
      <c r="AY186" s="216" t="s">
        <v>179</v>
      </c>
      <c r="BK186" s="218">
        <f>SUM(BK187:BK242)</f>
        <v>0</v>
      </c>
    </row>
    <row r="187" spans="1:65" s="2" customFormat="1" ht="21.75" customHeight="1">
      <c r="A187" s="33"/>
      <c r="B187" s="34"/>
      <c r="C187" s="221" t="s">
        <v>426</v>
      </c>
      <c r="D187" s="221" t="s">
        <v>201</v>
      </c>
      <c r="E187" s="222" t="s">
        <v>277</v>
      </c>
      <c r="F187" s="223" t="s">
        <v>278</v>
      </c>
      <c r="G187" s="224" t="s">
        <v>176</v>
      </c>
      <c r="H187" s="225">
        <v>1</v>
      </c>
      <c r="I187" s="226"/>
      <c r="J187" s="227">
        <f>ROUND(I187*H187,2)</f>
        <v>0</v>
      </c>
      <c r="K187" s="223" t="s">
        <v>177</v>
      </c>
      <c r="L187" s="38"/>
      <c r="M187" s="228" t="s">
        <v>34</v>
      </c>
      <c r="N187" s="229" t="s">
        <v>46</v>
      </c>
      <c r="O187" s="63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7" t="s">
        <v>279</v>
      </c>
      <c r="AT187" s="187" t="s">
        <v>201</v>
      </c>
      <c r="AU187" s="187" t="s">
        <v>82</v>
      </c>
      <c r="AY187" s="16" t="s">
        <v>179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6" t="s">
        <v>82</v>
      </c>
      <c r="BK187" s="188">
        <f>ROUND(I187*H187,2)</f>
        <v>0</v>
      </c>
      <c r="BL187" s="16" t="s">
        <v>279</v>
      </c>
      <c r="BM187" s="187" t="s">
        <v>778</v>
      </c>
    </row>
    <row r="188" spans="1:65" s="2" customFormat="1" ht="11.25">
      <c r="A188" s="33"/>
      <c r="B188" s="34"/>
      <c r="C188" s="35"/>
      <c r="D188" s="189" t="s">
        <v>182</v>
      </c>
      <c r="E188" s="35"/>
      <c r="F188" s="190" t="s">
        <v>278</v>
      </c>
      <c r="G188" s="35"/>
      <c r="H188" s="35"/>
      <c r="I188" s="114"/>
      <c r="J188" s="35"/>
      <c r="K188" s="35"/>
      <c r="L188" s="38"/>
      <c r="M188" s="191"/>
      <c r="N188" s="19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182</v>
      </c>
      <c r="AU188" s="16" t="s">
        <v>82</v>
      </c>
    </row>
    <row r="189" spans="1:65" s="2" customFormat="1" ht="19.5">
      <c r="A189" s="33"/>
      <c r="B189" s="34"/>
      <c r="C189" s="35"/>
      <c r="D189" s="189" t="s">
        <v>194</v>
      </c>
      <c r="E189" s="35"/>
      <c r="F189" s="204" t="s">
        <v>489</v>
      </c>
      <c r="G189" s="35"/>
      <c r="H189" s="35"/>
      <c r="I189" s="114"/>
      <c r="J189" s="35"/>
      <c r="K189" s="35"/>
      <c r="L189" s="38"/>
      <c r="M189" s="191"/>
      <c r="N189" s="192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194</v>
      </c>
      <c r="AU189" s="16" t="s">
        <v>82</v>
      </c>
    </row>
    <row r="190" spans="1:65" s="12" customFormat="1" ht="11.25">
      <c r="B190" s="193"/>
      <c r="C190" s="194"/>
      <c r="D190" s="189" t="s">
        <v>183</v>
      </c>
      <c r="E190" s="195" t="s">
        <v>34</v>
      </c>
      <c r="F190" s="196" t="s">
        <v>494</v>
      </c>
      <c r="G190" s="194"/>
      <c r="H190" s="197">
        <v>1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183</v>
      </c>
      <c r="AU190" s="203" t="s">
        <v>82</v>
      </c>
      <c r="AV190" s="12" t="s">
        <v>84</v>
      </c>
      <c r="AW190" s="12" t="s">
        <v>36</v>
      </c>
      <c r="AX190" s="12" t="s">
        <v>82</v>
      </c>
      <c r="AY190" s="203" t="s">
        <v>179</v>
      </c>
    </row>
    <row r="191" spans="1:65" s="2" customFormat="1" ht="21.75" customHeight="1">
      <c r="A191" s="33"/>
      <c r="B191" s="34"/>
      <c r="C191" s="221" t="s">
        <v>432</v>
      </c>
      <c r="D191" s="221" t="s">
        <v>201</v>
      </c>
      <c r="E191" s="222" t="s">
        <v>284</v>
      </c>
      <c r="F191" s="223" t="s">
        <v>285</v>
      </c>
      <c r="G191" s="224" t="s">
        <v>176</v>
      </c>
      <c r="H191" s="225">
        <v>1</v>
      </c>
      <c r="I191" s="226"/>
      <c r="J191" s="227">
        <f>ROUND(I191*H191,2)</f>
        <v>0</v>
      </c>
      <c r="K191" s="223" t="s">
        <v>177</v>
      </c>
      <c r="L191" s="38"/>
      <c r="M191" s="228" t="s">
        <v>34</v>
      </c>
      <c r="N191" s="229" t="s">
        <v>46</v>
      </c>
      <c r="O191" s="6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7" t="s">
        <v>279</v>
      </c>
      <c r="AT191" s="187" t="s">
        <v>201</v>
      </c>
      <c r="AU191" s="187" t="s">
        <v>82</v>
      </c>
      <c r="AY191" s="16" t="s">
        <v>179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6" t="s">
        <v>82</v>
      </c>
      <c r="BK191" s="188">
        <f>ROUND(I191*H191,2)</f>
        <v>0</v>
      </c>
      <c r="BL191" s="16" t="s">
        <v>279</v>
      </c>
      <c r="BM191" s="187" t="s">
        <v>779</v>
      </c>
    </row>
    <row r="192" spans="1:65" s="2" customFormat="1" ht="19.5">
      <c r="A192" s="33"/>
      <c r="B192" s="34"/>
      <c r="C192" s="35"/>
      <c r="D192" s="189" t="s">
        <v>182</v>
      </c>
      <c r="E192" s="35"/>
      <c r="F192" s="190" t="s">
        <v>287</v>
      </c>
      <c r="G192" s="35"/>
      <c r="H192" s="35"/>
      <c r="I192" s="114"/>
      <c r="J192" s="35"/>
      <c r="K192" s="35"/>
      <c r="L192" s="38"/>
      <c r="M192" s="191"/>
      <c r="N192" s="19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182</v>
      </c>
      <c r="AU192" s="16" t="s">
        <v>82</v>
      </c>
    </row>
    <row r="193" spans="1:65" s="2" customFormat="1" ht="19.5">
      <c r="A193" s="33"/>
      <c r="B193" s="34"/>
      <c r="C193" s="35"/>
      <c r="D193" s="189" t="s">
        <v>194</v>
      </c>
      <c r="E193" s="35"/>
      <c r="F193" s="204" t="s">
        <v>489</v>
      </c>
      <c r="G193" s="35"/>
      <c r="H193" s="35"/>
      <c r="I193" s="114"/>
      <c r="J193" s="35"/>
      <c r="K193" s="35"/>
      <c r="L193" s="38"/>
      <c r="M193" s="191"/>
      <c r="N193" s="192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194</v>
      </c>
      <c r="AU193" s="16" t="s">
        <v>82</v>
      </c>
    </row>
    <row r="194" spans="1:65" s="12" customFormat="1" ht="11.25">
      <c r="B194" s="193"/>
      <c r="C194" s="194"/>
      <c r="D194" s="189" t="s">
        <v>183</v>
      </c>
      <c r="E194" s="195" t="s">
        <v>34</v>
      </c>
      <c r="F194" s="196" t="s">
        <v>494</v>
      </c>
      <c r="G194" s="194"/>
      <c r="H194" s="197">
        <v>1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183</v>
      </c>
      <c r="AU194" s="203" t="s">
        <v>82</v>
      </c>
      <c r="AV194" s="12" t="s">
        <v>84</v>
      </c>
      <c r="AW194" s="12" t="s">
        <v>36</v>
      </c>
      <c r="AX194" s="12" t="s">
        <v>82</v>
      </c>
      <c r="AY194" s="203" t="s">
        <v>179</v>
      </c>
    </row>
    <row r="195" spans="1:65" s="2" customFormat="1" ht="21.75" customHeight="1">
      <c r="A195" s="33"/>
      <c r="B195" s="34"/>
      <c r="C195" s="221" t="s">
        <v>396</v>
      </c>
      <c r="D195" s="221" t="s">
        <v>201</v>
      </c>
      <c r="E195" s="222" t="s">
        <v>496</v>
      </c>
      <c r="F195" s="223" t="s">
        <v>497</v>
      </c>
      <c r="G195" s="224" t="s">
        <v>176</v>
      </c>
      <c r="H195" s="225">
        <v>2</v>
      </c>
      <c r="I195" s="226"/>
      <c r="J195" s="227">
        <f>ROUND(I195*H195,2)</f>
        <v>0</v>
      </c>
      <c r="K195" s="223" t="s">
        <v>177</v>
      </c>
      <c r="L195" s="38"/>
      <c r="M195" s="228" t="s">
        <v>34</v>
      </c>
      <c r="N195" s="229" t="s">
        <v>46</v>
      </c>
      <c r="O195" s="63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7" t="s">
        <v>279</v>
      </c>
      <c r="AT195" s="187" t="s">
        <v>201</v>
      </c>
      <c r="AU195" s="187" t="s">
        <v>82</v>
      </c>
      <c r="AY195" s="16" t="s">
        <v>179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6" t="s">
        <v>82</v>
      </c>
      <c r="BK195" s="188">
        <f>ROUND(I195*H195,2)</f>
        <v>0</v>
      </c>
      <c r="BL195" s="16" t="s">
        <v>279</v>
      </c>
      <c r="BM195" s="187" t="s">
        <v>780</v>
      </c>
    </row>
    <row r="196" spans="1:65" s="2" customFormat="1" ht="11.25">
      <c r="A196" s="33"/>
      <c r="B196" s="34"/>
      <c r="C196" s="35"/>
      <c r="D196" s="189" t="s">
        <v>182</v>
      </c>
      <c r="E196" s="35"/>
      <c r="F196" s="190" t="s">
        <v>499</v>
      </c>
      <c r="G196" s="35"/>
      <c r="H196" s="35"/>
      <c r="I196" s="114"/>
      <c r="J196" s="35"/>
      <c r="K196" s="35"/>
      <c r="L196" s="38"/>
      <c r="M196" s="191"/>
      <c r="N196" s="192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182</v>
      </c>
      <c r="AU196" s="16" t="s">
        <v>82</v>
      </c>
    </row>
    <row r="197" spans="1:65" s="12" customFormat="1" ht="11.25">
      <c r="B197" s="193"/>
      <c r="C197" s="194"/>
      <c r="D197" s="189" t="s">
        <v>183</v>
      </c>
      <c r="E197" s="195" t="s">
        <v>34</v>
      </c>
      <c r="F197" s="196" t="s">
        <v>440</v>
      </c>
      <c r="G197" s="194"/>
      <c r="H197" s="197">
        <v>2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183</v>
      </c>
      <c r="AU197" s="203" t="s">
        <v>82</v>
      </c>
      <c r="AV197" s="12" t="s">
        <v>84</v>
      </c>
      <c r="AW197" s="12" t="s">
        <v>36</v>
      </c>
      <c r="AX197" s="12" t="s">
        <v>82</v>
      </c>
      <c r="AY197" s="203" t="s">
        <v>179</v>
      </c>
    </row>
    <row r="198" spans="1:65" s="2" customFormat="1" ht="21.75" customHeight="1">
      <c r="A198" s="33"/>
      <c r="B198" s="34"/>
      <c r="C198" s="221" t="s">
        <v>378</v>
      </c>
      <c r="D198" s="221" t="s">
        <v>201</v>
      </c>
      <c r="E198" s="222" t="s">
        <v>491</v>
      </c>
      <c r="F198" s="223" t="s">
        <v>492</v>
      </c>
      <c r="G198" s="224" t="s">
        <v>176</v>
      </c>
      <c r="H198" s="225">
        <v>2</v>
      </c>
      <c r="I198" s="226"/>
      <c r="J198" s="227">
        <f>ROUND(I198*H198,2)</f>
        <v>0</v>
      </c>
      <c r="K198" s="223" t="s">
        <v>177</v>
      </c>
      <c r="L198" s="38"/>
      <c r="M198" s="228" t="s">
        <v>34</v>
      </c>
      <c r="N198" s="229" t="s">
        <v>46</v>
      </c>
      <c r="O198" s="63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7" t="s">
        <v>279</v>
      </c>
      <c r="AT198" s="187" t="s">
        <v>201</v>
      </c>
      <c r="AU198" s="187" t="s">
        <v>82</v>
      </c>
      <c r="AY198" s="16" t="s">
        <v>179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82</v>
      </c>
      <c r="BK198" s="188">
        <f>ROUND(I198*H198,2)</f>
        <v>0</v>
      </c>
      <c r="BL198" s="16" t="s">
        <v>279</v>
      </c>
      <c r="BM198" s="187" t="s">
        <v>781</v>
      </c>
    </row>
    <row r="199" spans="1:65" s="2" customFormat="1" ht="11.25">
      <c r="A199" s="33"/>
      <c r="B199" s="34"/>
      <c r="C199" s="35"/>
      <c r="D199" s="189" t="s">
        <v>182</v>
      </c>
      <c r="E199" s="35"/>
      <c r="F199" s="190" t="s">
        <v>492</v>
      </c>
      <c r="G199" s="35"/>
      <c r="H199" s="35"/>
      <c r="I199" s="114"/>
      <c r="J199" s="35"/>
      <c r="K199" s="35"/>
      <c r="L199" s="38"/>
      <c r="M199" s="191"/>
      <c r="N199" s="192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182</v>
      </c>
      <c r="AU199" s="16" t="s">
        <v>82</v>
      </c>
    </row>
    <row r="200" spans="1:65" s="12" customFormat="1" ht="11.25">
      <c r="B200" s="193"/>
      <c r="C200" s="194"/>
      <c r="D200" s="189" t="s">
        <v>183</v>
      </c>
      <c r="E200" s="195" t="s">
        <v>34</v>
      </c>
      <c r="F200" s="196" t="s">
        <v>440</v>
      </c>
      <c r="G200" s="194"/>
      <c r="H200" s="197">
        <v>2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183</v>
      </c>
      <c r="AU200" s="203" t="s">
        <v>82</v>
      </c>
      <c r="AV200" s="12" t="s">
        <v>84</v>
      </c>
      <c r="AW200" s="12" t="s">
        <v>36</v>
      </c>
      <c r="AX200" s="12" t="s">
        <v>82</v>
      </c>
      <c r="AY200" s="203" t="s">
        <v>179</v>
      </c>
    </row>
    <row r="201" spans="1:65" s="2" customFormat="1" ht="21.75" customHeight="1">
      <c r="A201" s="33"/>
      <c r="B201" s="34"/>
      <c r="C201" s="221" t="s">
        <v>609</v>
      </c>
      <c r="D201" s="221" t="s">
        <v>201</v>
      </c>
      <c r="E201" s="222" t="s">
        <v>332</v>
      </c>
      <c r="F201" s="223" t="s">
        <v>333</v>
      </c>
      <c r="G201" s="224" t="s">
        <v>192</v>
      </c>
      <c r="H201" s="225">
        <v>22.638999999999999</v>
      </c>
      <c r="I201" s="226"/>
      <c r="J201" s="227">
        <f>ROUND(I201*H201,2)</f>
        <v>0</v>
      </c>
      <c r="K201" s="223" t="s">
        <v>177</v>
      </c>
      <c r="L201" s="38"/>
      <c r="M201" s="228" t="s">
        <v>34</v>
      </c>
      <c r="N201" s="229" t="s">
        <v>46</v>
      </c>
      <c r="O201" s="63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7" t="s">
        <v>279</v>
      </c>
      <c r="AT201" s="187" t="s">
        <v>201</v>
      </c>
      <c r="AU201" s="187" t="s">
        <v>82</v>
      </c>
      <c r="AY201" s="16" t="s">
        <v>179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6" t="s">
        <v>82</v>
      </c>
      <c r="BK201" s="188">
        <f>ROUND(I201*H201,2)</f>
        <v>0</v>
      </c>
      <c r="BL201" s="16" t="s">
        <v>279</v>
      </c>
      <c r="BM201" s="187" t="s">
        <v>782</v>
      </c>
    </row>
    <row r="202" spans="1:65" s="2" customFormat="1" ht="58.5">
      <c r="A202" s="33"/>
      <c r="B202" s="34"/>
      <c r="C202" s="35"/>
      <c r="D202" s="189" t="s">
        <v>182</v>
      </c>
      <c r="E202" s="35"/>
      <c r="F202" s="190" t="s">
        <v>335</v>
      </c>
      <c r="G202" s="35"/>
      <c r="H202" s="35"/>
      <c r="I202" s="114"/>
      <c r="J202" s="35"/>
      <c r="K202" s="35"/>
      <c r="L202" s="38"/>
      <c r="M202" s="191"/>
      <c r="N202" s="19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182</v>
      </c>
      <c r="AU202" s="16" t="s">
        <v>82</v>
      </c>
    </row>
    <row r="203" spans="1:65" s="2" customFormat="1" ht="19.5">
      <c r="A203" s="33"/>
      <c r="B203" s="34"/>
      <c r="C203" s="35"/>
      <c r="D203" s="189" t="s">
        <v>194</v>
      </c>
      <c r="E203" s="35"/>
      <c r="F203" s="204" t="s">
        <v>783</v>
      </c>
      <c r="G203" s="35"/>
      <c r="H203" s="35"/>
      <c r="I203" s="114"/>
      <c r="J203" s="35"/>
      <c r="K203" s="35"/>
      <c r="L203" s="38"/>
      <c r="M203" s="191"/>
      <c r="N203" s="192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194</v>
      </c>
      <c r="AU203" s="16" t="s">
        <v>82</v>
      </c>
    </row>
    <row r="204" spans="1:65" s="12" customFormat="1" ht="11.25">
      <c r="B204" s="193"/>
      <c r="C204" s="194"/>
      <c r="D204" s="189" t="s">
        <v>183</v>
      </c>
      <c r="E204" s="195" t="s">
        <v>34</v>
      </c>
      <c r="F204" s="196" t="s">
        <v>784</v>
      </c>
      <c r="G204" s="194"/>
      <c r="H204" s="197">
        <v>22.638999999999999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183</v>
      </c>
      <c r="AU204" s="203" t="s">
        <v>82</v>
      </c>
      <c r="AV204" s="12" t="s">
        <v>84</v>
      </c>
      <c r="AW204" s="12" t="s">
        <v>36</v>
      </c>
      <c r="AX204" s="12" t="s">
        <v>82</v>
      </c>
      <c r="AY204" s="203" t="s">
        <v>179</v>
      </c>
    </row>
    <row r="205" spans="1:65" s="2" customFormat="1" ht="21.75" customHeight="1">
      <c r="A205" s="33"/>
      <c r="B205" s="34"/>
      <c r="C205" s="221" t="s">
        <v>399</v>
      </c>
      <c r="D205" s="221" t="s">
        <v>201</v>
      </c>
      <c r="E205" s="222" t="s">
        <v>313</v>
      </c>
      <c r="F205" s="223" t="s">
        <v>314</v>
      </c>
      <c r="G205" s="224" t="s">
        <v>192</v>
      </c>
      <c r="H205" s="225">
        <v>54</v>
      </c>
      <c r="I205" s="226"/>
      <c r="J205" s="227">
        <f>ROUND(I205*H205,2)</f>
        <v>0</v>
      </c>
      <c r="K205" s="223" t="s">
        <v>177</v>
      </c>
      <c r="L205" s="38"/>
      <c r="M205" s="228" t="s">
        <v>34</v>
      </c>
      <c r="N205" s="229" t="s">
        <v>46</v>
      </c>
      <c r="O205" s="63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7" t="s">
        <v>279</v>
      </c>
      <c r="AT205" s="187" t="s">
        <v>201</v>
      </c>
      <c r="AU205" s="187" t="s">
        <v>82</v>
      </c>
      <c r="AY205" s="16" t="s">
        <v>179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6" t="s">
        <v>82</v>
      </c>
      <c r="BK205" s="188">
        <f>ROUND(I205*H205,2)</f>
        <v>0</v>
      </c>
      <c r="BL205" s="16" t="s">
        <v>279</v>
      </c>
      <c r="BM205" s="187" t="s">
        <v>785</v>
      </c>
    </row>
    <row r="206" spans="1:65" s="2" customFormat="1" ht="58.5">
      <c r="A206" s="33"/>
      <c r="B206" s="34"/>
      <c r="C206" s="35"/>
      <c r="D206" s="189" t="s">
        <v>182</v>
      </c>
      <c r="E206" s="35"/>
      <c r="F206" s="190" t="s">
        <v>316</v>
      </c>
      <c r="G206" s="35"/>
      <c r="H206" s="35"/>
      <c r="I206" s="114"/>
      <c r="J206" s="35"/>
      <c r="K206" s="35"/>
      <c r="L206" s="38"/>
      <c r="M206" s="191"/>
      <c r="N206" s="19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182</v>
      </c>
      <c r="AU206" s="16" t="s">
        <v>82</v>
      </c>
    </row>
    <row r="207" spans="1:65" s="2" customFormat="1" ht="19.5">
      <c r="A207" s="33"/>
      <c r="B207" s="34"/>
      <c r="C207" s="35"/>
      <c r="D207" s="189" t="s">
        <v>194</v>
      </c>
      <c r="E207" s="35"/>
      <c r="F207" s="204" t="s">
        <v>317</v>
      </c>
      <c r="G207" s="35"/>
      <c r="H207" s="35"/>
      <c r="I207" s="114"/>
      <c r="J207" s="35"/>
      <c r="K207" s="35"/>
      <c r="L207" s="38"/>
      <c r="M207" s="191"/>
      <c r="N207" s="192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194</v>
      </c>
      <c r="AU207" s="16" t="s">
        <v>82</v>
      </c>
    </row>
    <row r="208" spans="1:65" s="12" customFormat="1" ht="11.25">
      <c r="B208" s="193"/>
      <c r="C208" s="194"/>
      <c r="D208" s="189" t="s">
        <v>183</v>
      </c>
      <c r="E208" s="195" t="s">
        <v>34</v>
      </c>
      <c r="F208" s="196" t="s">
        <v>196</v>
      </c>
      <c r="G208" s="194"/>
      <c r="H208" s="197">
        <v>54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183</v>
      </c>
      <c r="AU208" s="203" t="s">
        <v>82</v>
      </c>
      <c r="AV208" s="12" t="s">
        <v>84</v>
      </c>
      <c r="AW208" s="12" t="s">
        <v>36</v>
      </c>
      <c r="AX208" s="12" t="s">
        <v>82</v>
      </c>
      <c r="AY208" s="203" t="s">
        <v>179</v>
      </c>
    </row>
    <row r="209" spans="1:65" s="2" customFormat="1" ht="21.75" customHeight="1">
      <c r="A209" s="33"/>
      <c r="B209" s="34"/>
      <c r="C209" s="221" t="s">
        <v>446</v>
      </c>
      <c r="D209" s="221" t="s">
        <v>201</v>
      </c>
      <c r="E209" s="222" t="s">
        <v>786</v>
      </c>
      <c r="F209" s="223" t="s">
        <v>787</v>
      </c>
      <c r="G209" s="224" t="s">
        <v>192</v>
      </c>
      <c r="H209" s="225">
        <v>63.325000000000003</v>
      </c>
      <c r="I209" s="226"/>
      <c r="J209" s="227">
        <f>ROUND(I209*H209,2)</f>
        <v>0</v>
      </c>
      <c r="K209" s="223" t="s">
        <v>177</v>
      </c>
      <c r="L209" s="38"/>
      <c r="M209" s="228" t="s">
        <v>34</v>
      </c>
      <c r="N209" s="229" t="s">
        <v>46</v>
      </c>
      <c r="O209" s="63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7" t="s">
        <v>279</v>
      </c>
      <c r="AT209" s="187" t="s">
        <v>201</v>
      </c>
      <c r="AU209" s="187" t="s">
        <v>82</v>
      </c>
      <c r="AY209" s="16" t="s">
        <v>179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6" t="s">
        <v>82</v>
      </c>
      <c r="BK209" s="188">
        <f>ROUND(I209*H209,2)</f>
        <v>0</v>
      </c>
      <c r="BL209" s="16" t="s">
        <v>279</v>
      </c>
      <c r="BM209" s="187" t="s">
        <v>788</v>
      </c>
    </row>
    <row r="210" spans="1:65" s="2" customFormat="1" ht="58.5">
      <c r="A210" s="33"/>
      <c r="B210" s="34"/>
      <c r="C210" s="35"/>
      <c r="D210" s="189" t="s">
        <v>182</v>
      </c>
      <c r="E210" s="35"/>
      <c r="F210" s="190" t="s">
        <v>789</v>
      </c>
      <c r="G210" s="35"/>
      <c r="H210" s="35"/>
      <c r="I210" s="114"/>
      <c r="J210" s="35"/>
      <c r="K210" s="35"/>
      <c r="L210" s="38"/>
      <c r="M210" s="191"/>
      <c r="N210" s="192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182</v>
      </c>
      <c r="AU210" s="16" t="s">
        <v>82</v>
      </c>
    </row>
    <row r="211" spans="1:65" s="2" customFormat="1" ht="19.5">
      <c r="A211" s="33"/>
      <c r="B211" s="34"/>
      <c r="C211" s="35"/>
      <c r="D211" s="189" t="s">
        <v>194</v>
      </c>
      <c r="E211" s="35"/>
      <c r="F211" s="204" t="s">
        <v>790</v>
      </c>
      <c r="G211" s="35"/>
      <c r="H211" s="35"/>
      <c r="I211" s="114"/>
      <c r="J211" s="35"/>
      <c r="K211" s="35"/>
      <c r="L211" s="38"/>
      <c r="M211" s="191"/>
      <c r="N211" s="192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194</v>
      </c>
      <c r="AU211" s="16" t="s">
        <v>82</v>
      </c>
    </row>
    <row r="212" spans="1:65" s="12" customFormat="1" ht="11.25">
      <c r="B212" s="193"/>
      <c r="C212" s="194"/>
      <c r="D212" s="189" t="s">
        <v>183</v>
      </c>
      <c r="E212" s="195" t="s">
        <v>34</v>
      </c>
      <c r="F212" s="196" t="s">
        <v>791</v>
      </c>
      <c r="G212" s="194"/>
      <c r="H212" s="197">
        <v>63.325000000000003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183</v>
      </c>
      <c r="AU212" s="203" t="s">
        <v>82</v>
      </c>
      <c r="AV212" s="12" t="s">
        <v>84</v>
      </c>
      <c r="AW212" s="12" t="s">
        <v>36</v>
      </c>
      <c r="AX212" s="12" t="s">
        <v>82</v>
      </c>
      <c r="AY212" s="203" t="s">
        <v>179</v>
      </c>
    </row>
    <row r="213" spans="1:65" s="2" customFormat="1" ht="21.75" customHeight="1">
      <c r="A213" s="33"/>
      <c r="B213" s="34"/>
      <c r="C213" s="221" t="s">
        <v>463</v>
      </c>
      <c r="D213" s="221" t="s">
        <v>201</v>
      </c>
      <c r="E213" s="222" t="s">
        <v>614</v>
      </c>
      <c r="F213" s="223" t="s">
        <v>615</v>
      </c>
      <c r="G213" s="224" t="s">
        <v>192</v>
      </c>
      <c r="H213" s="225">
        <v>1.35</v>
      </c>
      <c r="I213" s="226"/>
      <c r="J213" s="227">
        <f>ROUND(I213*H213,2)</f>
        <v>0</v>
      </c>
      <c r="K213" s="223" t="s">
        <v>177</v>
      </c>
      <c r="L213" s="38"/>
      <c r="M213" s="228" t="s">
        <v>34</v>
      </c>
      <c r="N213" s="229" t="s">
        <v>46</v>
      </c>
      <c r="O213" s="6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7" t="s">
        <v>279</v>
      </c>
      <c r="AT213" s="187" t="s">
        <v>201</v>
      </c>
      <c r="AU213" s="187" t="s">
        <v>82</v>
      </c>
      <c r="AY213" s="16" t="s">
        <v>179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6" t="s">
        <v>82</v>
      </c>
      <c r="BK213" s="188">
        <f>ROUND(I213*H213,2)</f>
        <v>0</v>
      </c>
      <c r="BL213" s="16" t="s">
        <v>279</v>
      </c>
      <c r="BM213" s="187" t="s">
        <v>792</v>
      </c>
    </row>
    <row r="214" spans="1:65" s="2" customFormat="1" ht="58.5">
      <c r="A214" s="33"/>
      <c r="B214" s="34"/>
      <c r="C214" s="35"/>
      <c r="D214" s="189" t="s">
        <v>182</v>
      </c>
      <c r="E214" s="35"/>
      <c r="F214" s="190" t="s">
        <v>617</v>
      </c>
      <c r="G214" s="35"/>
      <c r="H214" s="35"/>
      <c r="I214" s="114"/>
      <c r="J214" s="35"/>
      <c r="K214" s="35"/>
      <c r="L214" s="38"/>
      <c r="M214" s="191"/>
      <c r="N214" s="19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182</v>
      </c>
      <c r="AU214" s="16" t="s">
        <v>82</v>
      </c>
    </row>
    <row r="215" spans="1:65" s="2" customFormat="1" ht="19.5">
      <c r="A215" s="33"/>
      <c r="B215" s="34"/>
      <c r="C215" s="35"/>
      <c r="D215" s="189" t="s">
        <v>194</v>
      </c>
      <c r="E215" s="35"/>
      <c r="F215" s="204" t="s">
        <v>508</v>
      </c>
      <c r="G215" s="35"/>
      <c r="H215" s="35"/>
      <c r="I215" s="114"/>
      <c r="J215" s="35"/>
      <c r="K215" s="35"/>
      <c r="L215" s="38"/>
      <c r="M215" s="191"/>
      <c r="N215" s="192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194</v>
      </c>
      <c r="AU215" s="16" t="s">
        <v>82</v>
      </c>
    </row>
    <row r="216" spans="1:65" s="12" customFormat="1" ht="11.25">
      <c r="B216" s="193"/>
      <c r="C216" s="194"/>
      <c r="D216" s="189" t="s">
        <v>183</v>
      </c>
      <c r="E216" s="195" t="s">
        <v>34</v>
      </c>
      <c r="F216" s="196" t="s">
        <v>793</v>
      </c>
      <c r="G216" s="194"/>
      <c r="H216" s="197">
        <v>1.35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183</v>
      </c>
      <c r="AU216" s="203" t="s">
        <v>82</v>
      </c>
      <c r="AV216" s="12" t="s">
        <v>84</v>
      </c>
      <c r="AW216" s="12" t="s">
        <v>36</v>
      </c>
      <c r="AX216" s="12" t="s">
        <v>82</v>
      </c>
      <c r="AY216" s="203" t="s">
        <v>179</v>
      </c>
    </row>
    <row r="217" spans="1:65" s="2" customFormat="1" ht="21.75" customHeight="1">
      <c r="A217" s="33"/>
      <c r="B217" s="34"/>
      <c r="C217" s="221" t="s">
        <v>441</v>
      </c>
      <c r="D217" s="221" t="s">
        <v>201</v>
      </c>
      <c r="E217" s="222" t="s">
        <v>299</v>
      </c>
      <c r="F217" s="223" t="s">
        <v>300</v>
      </c>
      <c r="G217" s="224" t="s">
        <v>192</v>
      </c>
      <c r="H217" s="225">
        <v>4.9400000000000004</v>
      </c>
      <c r="I217" s="226"/>
      <c r="J217" s="227">
        <f>ROUND(I217*H217,2)</f>
        <v>0</v>
      </c>
      <c r="K217" s="223" t="s">
        <v>177</v>
      </c>
      <c r="L217" s="38"/>
      <c r="M217" s="228" t="s">
        <v>34</v>
      </c>
      <c r="N217" s="229" t="s">
        <v>46</v>
      </c>
      <c r="O217" s="63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7" t="s">
        <v>279</v>
      </c>
      <c r="AT217" s="187" t="s">
        <v>201</v>
      </c>
      <c r="AU217" s="187" t="s">
        <v>82</v>
      </c>
      <c r="AY217" s="16" t="s">
        <v>179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6" t="s">
        <v>82</v>
      </c>
      <c r="BK217" s="188">
        <f>ROUND(I217*H217,2)</f>
        <v>0</v>
      </c>
      <c r="BL217" s="16" t="s">
        <v>279</v>
      </c>
      <c r="BM217" s="187" t="s">
        <v>794</v>
      </c>
    </row>
    <row r="218" spans="1:65" s="2" customFormat="1" ht="58.5">
      <c r="A218" s="33"/>
      <c r="B218" s="34"/>
      <c r="C218" s="35"/>
      <c r="D218" s="189" t="s">
        <v>182</v>
      </c>
      <c r="E218" s="35"/>
      <c r="F218" s="190" t="s">
        <v>302</v>
      </c>
      <c r="G218" s="35"/>
      <c r="H218" s="35"/>
      <c r="I218" s="114"/>
      <c r="J218" s="35"/>
      <c r="K218" s="35"/>
      <c r="L218" s="38"/>
      <c r="M218" s="191"/>
      <c r="N218" s="19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182</v>
      </c>
      <c r="AU218" s="16" t="s">
        <v>82</v>
      </c>
    </row>
    <row r="219" spans="1:65" s="2" customFormat="1" ht="19.5">
      <c r="A219" s="33"/>
      <c r="B219" s="34"/>
      <c r="C219" s="35"/>
      <c r="D219" s="189" t="s">
        <v>194</v>
      </c>
      <c r="E219" s="35"/>
      <c r="F219" s="204" t="s">
        <v>303</v>
      </c>
      <c r="G219" s="35"/>
      <c r="H219" s="35"/>
      <c r="I219" s="114"/>
      <c r="J219" s="35"/>
      <c r="K219" s="35"/>
      <c r="L219" s="38"/>
      <c r="M219" s="191"/>
      <c r="N219" s="192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194</v>
      </c>
      <c r="AU219" s="16" t="s">
        <v>82</v>
      </c>
    </row>
    <row r="220" spans="1:65" s="12" customFormat="1" ht="11.25">
      <c r="B220" s="193"/>
      <c r="C220" s="194"/>
      <c r="D220" s="189" t="s">
        <v>183</v>
      </c>
      <c r="E220" s="195" t="s">
        <v>34</v>
      </c>
      <c r="F220" s="196" t="s">
        <v>795</v>
      </c>
      <c r="G220" s="194"/>
      <c r="H220" s="197">
        <v>4.9400000000000004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183</v>
      </c>
      <c r="AU220" s="203" t="s">
        <v>82</v>
      </c>
      <c r="AV220" s="12" t="s">
        <v>84</v>
      </c>
      <c r="AW220" s="12" t="s">
        <v>36</v>
      </c>
      <c r="AX220" s="12" t="s">
        <v>82</v>
      </c>
      <c r="AY220" s="203" t="s">
        <v>179</v>
      </c>
    </row>
    <row r="221" spans="1:65" s="2" customFormat="1" ht="21.75" customHeight="1">
      <c r="A221" s="33"/>
      <c r="B221" s="34"/>
      <c r="C221" s="221" t="s">
        <v>444</v>
      </c>
      <c r="D221" s="221" t="s">
        <v>201</v>
      </c>
      <c r="E221" s="222" t="s">
        <v>504</v>
      </c>
      <c r="F221" s="223" t="s">
        <v>505</v>
      </c>
      <c r="G221" s="224" t="s">
        <v>192</v>
      </c>
      <c r="H221" s="225">
        <v>1.35</v>
      </c>
      <c r="I221" s="226"/>
      <c r="J221" s="227">
        <f>ROUND(I221*H221,2)</f>
        <v>0</v>
      </c>
      <c r="K221" s="223" t="s">
        <v>177</v>
      </c>
      <c r="L221" s="38"/>
      <c r="M221" s="228" t="s">
        <v>34</v>
      </c>
      <c r="N221" s="229" t="s">
        <v>46</v>
      </c>
      <c r="O221" s="63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7" t="s">
        <v>279</v>
      </c>
      <c r="AT221" s="187" t="s">
        <v>201</v>
      </c>
      <c r="AU221" s="187" t="s">
        <v>82</v>
      </c>
      <c r="AY221" s="16" t="s">
        <v>179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82</v>
      </c>
      <c r="BK221" s="188">
        <f>ROUND(I221*H221,2)</f>
        <v>0</v>
      </c>
      <c r="BL221" s="16" t="s">
        <v>279</v>
      </c>
      <c r="BM221" s="187" t="s">
        <v>796</v>
      </c>
    </row>
    <row r="222" spans="1:65" s="2" customFormat="1" ht="58.5">
      <c r="A222" s="33"/>
      <c r="B222" s="34"/>
      <c r="C222" s="35"/>
      <c r="D222" s="189" t="s">
        <v>182</v>
      </c>
      <c r="E222" s="35"/>
      <c r="F222" s="190" t="s">
        <v>507</v>
      </c>
      <c r="G222" s="35"/>
      <c r="H222" s="35"/>
      <c r="I222" s="114"/>
      <c r="J222" s="35"/>
      <c r="K222" s="35"/>
      <c r="L222" s="38"/>
      <c r="M222" s="191"/>
      <c r="N222" s="192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182</v>
      </c>
      <c r="AU222" s="16" t="s">
        <v>82</v>
      </c>
    </row>
    <row r="223" spans="1:65" s="2" customFormat="1" ht="19.5">
      <c r="A223" s="33"/>
      <c r="B223" s="34"/>
      <c r="C223" s="35"/>
      <c r="D223" s="189" t="s">
        <v>194</v>
      </c>
      <c r="E223" s="35"/>
      <c r="F223" s="204" t="s">
        <v>508</v>
      </c>
      <c r="G223" s="35"/>
      <c r="H223" s="35"/>
      <c r="I223" s="114"/>
      <c r="J223" s="35"/>
      <c r="K223" s="35"/>
      <c r="L223" s="38"/>
      <c r="M223" s="191"/>
      <c r="N223" s="192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194</v>
      </c>
      <c r="AU223" s="16" t="s">
        <v>82</v>
      </c>
    </row>
    <row r="224" spans="1:65" s="12" customFormat="1" ht="11.25">
      <c r="B224" s="193"/>
      <c r="C224" s="194"/>
      <c r="D224" s="189" t="s">
        <v>183</v>
      </c>
      <c r="E224" s="195" t="s">
        <v>34</v>
      </c>
      <c r="F224" s="196" t="s">
        <v>793</v>
      </c>
      <c r="G224" s="194"/>
      <c r="H224" s="197">
        <v>1.35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183</v>
      </c>
      <c r="AU224" s="203" t="s">
        <v>82</v>
      </c>
      <c r="AV224" s="12" t="s">
        <v>84</v>
      </c>
      <c r="AW224" s="12" t="s">
        <v>36</v>
      </c>
      <c r="AX224" s="12" t="s">
        <v>82</v>
      </c>
      <c r="AY224" s="203" t="s">
        <v>179</v>
      </c>
    </row>
    <row r="225" spans="1:65" s="2" customFormat="1" ht="21.75" customHeight="1">
      <c r="A225" s="33"/>
      <c r="B225" s="34"/>
      <c r="C225" s="221" t="s">
        <v>602</v>
      </c>
      <c r="D225" s="221" t="s">
        <v>201</v>
      </c>
      <c r="E225" s="222" t="s">
        <v>319</v>
      </c>
      <c r="F225" s="223" t="s">
        <v>320</v>
      </c>
      <c r="G225" s="224" t="s">
        <v>192</v>
      </c>
      <c r="H225" s="225">
        <v>6.29</v>
      </c>
      <c r="I225" s="226"/>
      <c r="J225" s="227">
        <f>ROUND(I225*H225,2)</f>
        <v>0</v>
      </c>
      <c r="K225" s="223" t="s">
        <v>177</v>
      </c>
      <c r="L225" s="38"/>
      <c r="M225" s="228" t="s">
        <v>34</v>
      </c>
      <c r="N225" s="229" t="s">
        <v>46</v>
      </c>
      <c r="O225" s="63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7" t="s">
        <v>279</v>
      </c>
      <c r="AT225" s="187" t="s">
        <v>201</v>
      </c>
      <c r="AU225" s="187" t="s">
        <v>82</v>
      </c>
      <c r="AY225" s="16" t="s">
        <v>179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6" t="s">
        <v>82</v>
      </c>
      <c r="BK225" s="188">
        <f>ROUND(I225*H225,2)</f>
        <v>0</v>
      </c>
      <c r="BL225" s="16" t="s">
        <v>279</v>
      </c>
      <c r="BM225" s="187" t="s">
        <v>797</v>
      </c>
    </row>
    <row r="226" spans="1:65" s="2" customFormat="1" ht="29.25">
      <c r="A226" s="33"/>
      <c r="B226" s="34"/>
      <c r="C226" s="35"/>
      <c r="D226" s="189" t="s">
        <v>182</v>
      </c>
      <c r="E226" s="35"/>
      <c r="F226" s="190" t="s">
        <v>322</v>
      </c>
      <c r="G226" s="35"/>
      <c r="H226" s="35"/>
      <c r="I226" s="114"/>
      <c r="J226" s="35"/>
      <c r="K226" s="35"/>
      <c r="L226" s="38"/>
      <c r="M226" s="191"/>
      <c r="N226" s="192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182</v>
      </c>
      <c r="AU226" s="16" t="s">
        <v>82</v>
      </c>
    </row>
    <row r="227" spans="1:65" s="2" customFormat="1" ht="19.5">
      <c r="A227" s="33"/>
      <c r="B227" s="34"/>
      <c r="C227" s="35"/>
      <c r="D227" s="189" t="s">
        <v>194</v>
      </c>
      <c r="E227" s="35"/>
      <c r="F227" s="204" t="s">
        <v>512</v>
      </c>
      <c r="G227" s="35"/>
      <c r="H227" s="35"/>
      <c r="I227" s="114"/>
      <c r="J227" s="35"/>
      <c r="K227" s="35"/>
      <c r="L227" s="38"/>
      <c r="M227" s="191"/>
      <c r="N227" s="192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194</v>
      </c>
      <c r="AU227" s="16" t="s">
        <v>82</v>
      </c>
    </row>
    <row r="228" spans="1:65" s="12" customFormat="1" ht="11.25">
      <c r="B228" s="193"/>
      <c r="C228" s="194"/>
      <c r="D228" s="189" t="s">
        <v>183</v>
      </c>
      <c r="E228" s="195" t="s">
        <v>34</v>
      </c>
      <c r="F228" s="196" t="s">
        <v>798</v>
      </c>
      <c r="G228" s="194"/>
      <c r="H228" s="197">
        <v>6.29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183</v>
      </c>
      <c r="AU228" s="203" t="s">
        <v>82</v>
      </c>
      <c r="AV228" s="12" t="s">
        <v>84</v>
      </c>
      <c r="AW228" s="12" t="s">
        <v>36</v>
      </c>
      <c r="AX228" s="12" t="s">
        <v>82</v>
      </c>
      <c r="AY228" s="203" t="s">
        <v>179</v>
      </c>
    </row>
    <row r="229" spans="1:65" s="2" customFormat="1" ht="21.75" customHeight="1">
      <c r="A229" s="33"/>
      <c r="B229" s="34"/>
      <c r="C229" s="221" t="s">
        <v>436</v>
      </c>
      <c r="D229" s="221" t="s">
        <v>201</v>
      </c>
      <c r="E229" s="222" t="s">
        <v>517</v>
      </c>
      <c r="F229" s="223" t="s">
        <v>518</v>
      </c>
      <c r="G229" s="224" t="s">
        <v>192</v>
      </c>
      <c r="H229" s="225">
        <v>62.55</v>
      </c>
      <c r="I229" s="226"/>
      <c r="J229" s="227">
        <f>ROUND(I229*H229,2)</f>
        <v>0</v>
      </c>
      <c r="K229" s="223" t="s">
        <v>177</v>
      </c>
      <c r="L229" s="38"/>
      <c r="M229" s="228" t="s">
        <v>34</v>
      </c>
      <c r="N229" s="229" t="s">
        <v>46</v>
      </c>
      <c r="O229" s="63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7" t="s">
        <v>279</v>
      </c>
      <c r="AT229" s="187" t="s">
        <v>201</v>
      </c>
      <c r="AU229" s="187" t="s">
        <v>82</v>
      </c>
      <c r="AY229" s="16" t="s">
        <v>179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6" t="s">
        <v>82</v>
      </c>
      <c r="BK229" s="188">
        <f>ROUND(I229*H229,2)</f>
        <v>0</v>
      </c>
      <c r="BL229" s="16" t="s">
        <v>279</v>
      </c>
      <c r="BM229" s="187" t="s">
        <v>799</v>
      </c>
    </row>
    <row r="230" spans="1:65" s="2" customFormat="1" ht="29.25">
      <c r="A230" s="33"/>
      <c r="B230" s="34"/>
      <c r="C230" s="35"/>
      <c r="D230" s="189" t="s">
        <v>182</v>
      </c>
      <c r="E230" s="35"/>
      <c r="F230" s="190" t="s">
        <v>520</v>
      </c>
      <c r="G230" s="35"/>
      <c r="H230" s="35"/>
      <c r="I230" s="114"/>
      <c r="J230" s="35"/>
      <c r="K230" s="35"/>
      <c r="L230" s="38"/>
      <c r="M230" s="191"/>
      <c r="N230" s="192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182</v>
      </c>
      <c r="AU230" s="16" t="s">
        <v>82</v>
      </c>
    </row>
    <row r="231" spans="1:65" s="12" customFormat="1" ht="11.25">
      <c r="B231" s="193"/>
      <c r="C231" s="194"/>
      <c r="D231" s="189" t="s">
        <v>183</v>
      </c>
      <c r="E231" s="195" t="s">
        <v>34</v>
      </c>
      <c r="F231" s="196" t="s">
        <v>800</v>
      </c>
      <c r="G231" s="194"/>
      <c r="H231" s="197">
        <v>62.55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183</v>
      </c>
      <c r="AU231" s="203" t="s">
        <v>82</v>
      </c>
      <c r="AV231" s="12" t="s">
        <v>84</v>
      </c>
      <c r="AW231" s="12" t="s">
        <v>36</v>
      </c>
      <c r="AX231" s="12" t="s">
        <v>82</v>
      </c>
      <c r="AY231" s="203" t="s">
        <v>179</v>
      </c>
    </row>
    <row r="232" spans="1:65" s="2" customFormat="1" ht="21.75" customHeight="1">
      <c r="A232" s="33"/>
      <c r="B232" s="34"/>
      <c r="C232" s="221" t="s">
        <v>468</v>
      </c>
      <c r="D232" s="221" t="s">
        <v>201</v>
      </c>
      <c r="E232" s="222" t="s">
        <v>522</v>
      </c>
      <c r="F232" s="223" t="s">
        <v>523</v>
      </c>
      <c r="G232" s="224" t="s">
        <v>192</v>
      </c>
      <c r="H232" s="225">
        <v>22.626999999999999</v>
      </c>
      <c r="I232" s="226"/>
      <c r="J232" s="227">
        <f>ROUND(I232*H232,2)</f>
        <v>0</v>
      </c>
      <c r="K232" s="223" t="s">
        <v>177</v>
      </c>
      <c r="L232" s="38"/>
      <c r="M232" s="228" t="s">
        <v>34</v>
      </c>
      <c r="N232" s="229" t="s">
        <v>46</v>
      </c>
      <c r="O232" s="63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7" t="s">
        <v>279</v>
      </c>
      <c r="AT232" s="187" t="s">
        <v>201</v>
      </c>
      <c r="AU232" s="187" t="s">
        <v>82</v>
      </c>
      <c r="AY232" s="16" t="s">
        <v>179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6" t="s">
        <v>82</v>
      </c>
      <c r="BK232" s="188">
        <f>ROUND(I232*H232,2)</f>
        <v>0</v>
      </c>
      <c r="BL232" s="16" t="s">
        <v>279</v>
      </c>
      <c r="BM232" s="187" t="s">
        <v>801</v>
      </c>
    </row>
    <row r="233" spans="1:65" s="2" customFormat="1" ht="29.25">
      <c r="A233" s="33"/>
      <c r="B233" s="34"/>
      <c r="C233" s="35"/>
      <c r="D233" s="189" t="s">
        <v>182</v>
      </c>
      <c r="E233" s="35"/>
      <c r="F233" s="190" t="s">
        <v>525</v>
      </c>
      <c r="G233" s="35"/>
      <c r="H233" s="35"/>
      <c r="I233" s="114"/>
      <c r="J233" s="35"/>
      <c r="K233" s="35"/>
      <c r="L233" s="38"/>
      <c r="M233" s="191"/>
      <c r="N233" s="192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182</v>
      </c>
      <c r="AU233" s="16" t="s">
        <v>82</v>
      </c>
    </row>
    <row r="234" spans="1:65" s="2" customFormat="1" ht="19.5">
      <c r="A234" s="33"/>
      <c r="B234" s="34"/>
      <c r="C234" s="35"/>
      <c r="D234" s="189" t="s">
        <v>194</v>
      </c>
      <c r="E234" s="35"/>
      <c r="F234" s="204" t="s">
        <v>526</v>
      </c>
      <c r="G234" s="35"/>
      <c r="H234" s="35"/>
      <c r="I234" s="114"/>
      <c r="J234" s="35"/>
      <c r="K234" s="35"/>
      <c r="L234" s="38"/>
      <c r="M234" s="191"/>
      <c r="N234" s="192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194</v>
      </c>
      <c r="AU234" s="16" t="s">
        <v>82</v>
      </c>
    </row>
    <row r="235" spans="1:65" s="12" customFormat="1" ht="11.25">
      <c r="B235" s="193"/>
      <c r="C235" s="194"/>
      <c r="D235" s="189" t="s">
        <v>183</v>
      </c>
      <c r="E235" s="195" t="s">
        <v>34</v>
      </c>
      <c r="F235" s="196" t="s">
        <v>802</v>
      </c>
      <c r="G235" s="194"/>
      <c r="H235" s="197">
        <v>22.626999999999999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183</v>
      </c>
      <c r="AU235" s="203" t="s">
        <v>82</v>
      </c>
      <c r="AV235" s="12" t="s">
        <v>84</v>
      </c>
      <c r="AW235" s="12" t="s">
        <v>36</v>
      </c>
      <c r="AX235" s="12" t="s">
        <v>82</v>
      </c>
      <c r="AY235" s="203" t="s">
        <v>179</v>
      </c>
    </row>
    <row r="236" spans="1:65" s="2" customFormat="1" ht="21.75" customHeight="1">
      <c r="A236" s="33"/>
      <c r="B236" s="34"/>
      <c r="C236" s="221" t="s">
        <v>434</v>
      </c>
      <c r="D236" s="221" t="s">
        <v>201</v>
      </c>
      <c r="E236" s="222" t="s">
        <v>803</v>
      </c>
      <c r="F236" s="223" t="s">
        <v>804</v>
      </c>
      <c r="G236" s="224" t="s">
        <v>192</v>
      </c>
      <c r="H236" s="225">
        <v>2.125</v>
      </c>
      <c r="I236" s="226"/>
      <c r="J236" s="227">
        <f>ROUND(I236*H236,2)</f>
        <v>0</v>
      </c>
      <c r="K236" s="223" t="s">
        <v>177</v>
      </c>
      <c r="L236" s="38"/>
      <c r="M236" s="228" t="s">
        <v>34</v>
      </c>
      <c r="N236" s="229" t="s">
        <v>46</v>
      </c>
      <c r="O236" s="63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7" t="s">
        <v>279</v>
      </c>
      <c r="AT236" s="187" t="s">
        <v>201</v>
      </c>
      <c r="AU236" s="187" t="s">
        <v>82</v>
      </c>
      <c r="AY236" s="16" t="s">
        <v>179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6" t="s">
        <v>82</v>
      </c>
      <c r="BK236" s="188">
        <f>ROUND(I236*H236,2)</f>
        <v>0</v>
      </c>
      <c r="BL236" s="16" t="s">
        <v>279</v>
      </c>
      <c r="BM236" s="187" t="s">
        <v>805</v>
      </c>
    </row>
    <row r="237" spans="1:65" s="2" customFormat="1" ht="29.25">
      <c r="A237" s="33"/>
      <c r="B237" s="34"/>
      <c r="C237" s="35"/>
      <c r="D237" s="189" t="s">
        <v>182</v>
      </c>
      <c r="E237" s="35"/>
      <c r="F237" s="190" t="s">
        <v>806</v>
      </c>
      <c r="G237" s="35"/>
      <c r="H237" s="35"/>
      <c r="I237" s="114"/>
      <c r="J237" s="35"/>
      <c r="K237" s="35"/>
      <c r="L237" s="38"/>
      <c r="M237" s="191"/>
      <c r="N237" s="192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182</v>
      </c>
      <c r="AU237" s="16" t="s">
        <v>82</v>
      </c>
    </row>
    <row r="238" spans="1:65" s="12" customFormat="1" ht="11.25">
      <c r="B238" s="193"/>
      <c r="C238" s="194"/>
      <c r="D238" s="189" t="s">
        <v>183</v>
      </c>
      <c r="E238" s="195" t="s">
        <v>34</v>
      </c>
      <c r="F238" s="196" t="s">
        <v>807</v>
      </c>
      <c r="G238" s="194"/>
      <c r="H238" s="197">
        <v>2.125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183</v>
      </c>
      <c r="AU238" s="203" t="s">
        <v>82</v>
      </c>
      <c r="AV238" s="12" t="s">
        <v>84</v>
      </c>
      <c r="AW238" s="12" t="s">
        <v>36</v>
      </c>
      <c r="AX238" s="12" t="s">
        <v>82</v>
      </c>
      <c r="AY238" s="203" t="s">
        <v>179</v>
      </c>
    </row>
    <row r="239" spans="1:65" s="2" customFormat="1" ht="21.75" customHeight="1">
      <c r="A239" s="33"/>
      <c r="B239" s="34"/>
      <c r="C239" s="221" t="s">
        <v>474</v>
      </c>
      <c r="D239" s="221" t="s">
        <v>201</v>
      </c>
      <c r="E239" s="222" t="s">
        <v>339</v>
      </c>
      <c r="F239" s="223" t="s">
        <v>340</v>
      </c>
      <c r="G239" s="224" t="s">
        <v>192</v>
      </c>
      <c r="H239" s="225">
        <v>1.2E-2</v>
      </c>
      <c r="I239" s="226"/>
      <c r="J239" s="227">
        <f>ROUND(I239*H239,2)</f>
        <v>0</v>
      </c>
      <c r="K239" s="223" t="s">
        <v>177</v>
      </c>
      <c r="L239" s="38"/>
      <c r="M239" s="228" t="s">
        <v>34</v>
      </c>
      <c r="N239" s="229" t="s">
        <v>46</v>
      </c>
      <c r="O239" s="63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7" t="s">
        <v>279</v>
      </c>
      <c r="AT239" s="187" t="s">
        <v>201</v>
      </c>
      <c r="AU239" s="187" t="s">
        <v>82</v>
      </c>
      <c r="AY239" s="16" t="s">
        <v>179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6" t="s">
        <v>82</v>
      </c>
      <c r="BK239" s="188">
        <f>ROUND(I239*H239,2)</f>
        <v>0</v>
      </c>
      <c r="BL239" s="16" t="s">
        <v>279</v>
      </c>
      <c r="BM239" s="187" t="s">
        <v>808</v>
      </c>
    </row>
    <row r="240" spans="1:65" s="2" customFormat="1" ht="29.25">
      <c r="A240" s="33"/>
      <c r="B240" s="34"/>
      <c r="C240" s="35"/>
      <c r="D240" s="189" t="s">
        <v>182</v>
      </c>
      <c r="E240" s="35"/>
      <c r="F240" s="190" t="s">
        <v>342</v>
      </c>
      <c r="G240" s="35"/>
      <c r="H240" s="35"/>
      <c r="I240" s="114"/>
      <c r="J240" s="35"/>
      <c r="K240" s="35"/>
      <c r="L240" s="38"/>
      <c r="M240" s="191"/>
      <c r="N240" s="192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182</v>
      </c>
      <c r="AU240" s="16" t="s">
        <v>82</v>
      </c>
    </row>
    <row r="241" spans="1:51" s="2" customFormat="1" ht="19.5">
      <c r="A241" s="33"/>
      <c r="B241" s="34"/>
      <c r="C241" s="35"/>
      <c r="D241" s="189" t="s">
        <v>194</v>
      </c>
      <c r="E241" s="35"/>
      <c r="F241" s="204" t="s">
        <v>385</v>
      </c>
      <c r="G241" s="35"/>
      <c r="H241" s="35"/>
      <c r="I241" s="114"/>
      <c r="J241" s="35"/>
      <c r="K241" s="35"/>
      <c r="L241" s="38"/>
      <c r="M241" s="191"/>
      <c r="N241" s="192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194</v>
      </c>
      <c r="AU241" s="16" t="s">
        <v>82</v>
      </c>
    </row>
    <row r="242" spans="1:51" s="12" customFormat="1" ht="11.25">
      <c r="B242" s="193"/>
      <c r="C242" s="194"/>
      <c r="D242" s="189" t="s">
        <v>183</v>
      </c>
      <c r="E242" s="195" t="s">
        <v>34</v>
      </c>
      <c r="F242" s="196" t="s">
        <v>809</v>
      </c>
      <c r="G242" s="194"/>
      <c r="H242" s="197">
        <v>1.2E-2</v>
      </c>
      <c r="I242" s="198"/>
      <c r="J242" s="194"/>
      <c r="K242" s="194"/>
      <c r="L242" s="199"/>
      <c r="M242" s="230"/>
      <c r="N242" s="231"/>
      <c r="O242" s="231"/>
      <c r="P242" s="231"/>
      <c r="Q242" s="231"/>
      <c r="R242" s="231"/>
      <c r="S242" s="231"/>
      <c r="T242" s="232"/>
      <c r="AT242" s="203" t="s">
        <v>183</v>
      </c>
      <c r="AU242" s="203" t="s">
        <v>82</v>
      </c>
      <c r="AV242" s="12" t="s">
        <v>84</v>
      </c>
      <c r="AW242" s="12" t="s">
        <v>36</v>
      </c>
      <c r="AX242" s="12" t="s">
        <v>82</v>
      </c>
      <c r="AY242" s="203" t="s">
        <v>179</v>
      </c>
    </row>
    <row r="243" spans="1:51" s="2" customFormat="1" ht="6.95" customHeight="1">
      <c r="A243" s="33"/>
      <c r="B243" s="46"/>
      <c r="C243" s="47"/>
      <c r="D243" s="47"/>
      <c r="E243" s="47"/>
      <c r="F243" s="47"/>
      <c r="G243" s="47"/>
      <c r="H243" s="47"/>
      <c r="I243" s="141"/>
      <c r="J243" s="47"/>
      <c r="K243" s="47"/>
      <c r="L243" s="38"/>
      <c r="M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</sheetData>
  <sheetProtection algorithmName="SHA-512" hashValue="L4Ee5JLiTCjemFQAaLDZN8QJyI31PMMat4uCPkGjj+uTFIWTod3MDBTWr0j3buc93xzbqBKu6jD2QSG+j6xNuw==" saltValue="umVwkIvkVfQPrFtzNiNkkdbLYzrGSz+UhKrPVTombab12qFEc8EnGm486CjyXXRfsYzub4buO668Gt0FR6+Zcw==" spinCount="100000" sheet="1" objects="1" scenarios="1" formatColumns="0" formatRows="0" autoFilter="0"/>
  <autoFilter ref="C87:K24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142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723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810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34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395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ROUND(J86,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ROUND((SUM(BE86:BE110)),  2)</f>
        <v>0</v>
      </c>
      <c r="G35" s="33"/>
      <c r="H35" s="33"/>
      <c r="I35" s="130">
        <v>0.21</v>
      </c>
      <c r="J35" s="129">
        <f>ROUND(((SUM(BE86:BE110))*I35),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ROUND((SUM(BF86:BF110)),  2)</f>
        <v>0</v>
      </c>
      <c r="G36" s="33"/>
      <c r="H36" s="33"/>
      <c r="I36" s="130">
        <v>0.15</v>
      </c>
      <c r="J36" s="129">
        <f>ROUND(((SUM(BF86:BF110))*I36),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ROUND((SUM(BG86:BG110)),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ROUND((SUM(BH86:BH110)),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ROUND((SUM(BI86:BI110)),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723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8.2 - Materiál dodávany zadavatelem - NEOCEŇOVAT!!!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žst.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J86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530</v>
      </c>
      <c r="E64" s="153"/>
      <c r="F64" s="153"/>
      <c r="G64" s="153"/>
      <c r="H64" s="153"/>
      <c r="I64" s="154"/>
      <c r="J64" s="155">
        <f>J108</f>
        <v>0</v>
      </c>
      <c r="K64" s="151"/>
      <c r="L64" s="156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160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67" t="str">
        <f>E7</f>
        <v>Oprava trati v úseku Horní Dvořiště - Včelná</v>
      </c>
      <c r="F74" s="368"/>
      <c r="G74" s="368"/>
      <c r="H74" s="368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148</v>
      </c>
      <c r="D75" s="21"/>
      <c r="E75" s="21"/>
      <c r="F75" s="21"/>
      <c r="G75" s="21"/>
      <c r="H75" s="21"/>
      <c r="I75" s="107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67" t="s">
        <v>723</v>
      </c>
      <c r="F76" s="369"/>
      <c r="G76" s="369"/>
      <c r="H76" s="369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150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3" t="str">
        <f>E11</f>
        <v>SO 8.2 - Materiál dodávany zadavatelem - NEOCEŇOVAT!!!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22</v>
      </c>
      <c r="D80" s="35"/>
      <c r="E80" s="35"/>
      <c r="F80" s="26" t="str">
        <f>F14</f>
        <v>žst. Rybník</v>
      </c>
      <c r="G80" s="35"/>
      <c r="H80" s="35"/>
      <c r="I80" s="116" t="s">
        <v>24</v>
      </c>
      <c r="J80" s="58" t="str">
        <f>IF(J14="","",J14)</f>
        <v>Vyplň údaj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E17</f>
        <v xml:space="preserve">Správa železnic, státní organizace, OŘ Plzeň </v>
      </c>
      <c r="G82" s="35"/>
      <c r="H82" s="35"/>
      <c r="I82" s="116" t="s">
        <v>33</v>
      </c>
      <c r="J82" s="31" t="str">
        <f>E23</f>
        <v xml:space="preserve"> 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31</v>
      </c>
      <c r="D83" s="35"/>
      <c r="E83" s="35"/>
      <c r="F83" s="26" t="str">
        <f>IF(E20="","",E20)</f>
        <v>Vyplň údaj</v>
      </c>
      <c r="G83" s="35"/>
      <c r="H83" s="35"/>
      <c r="I83" s="116" t="s">
        <v>37</v>
      </c>
      <c r="J83" s="31" t="str">
        <f>E26</f>
        <v>Libor Brabenec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63"/>
      <c r="B85" s="164"/>
      <c r="C85" s="165" t="s">
        <v>161</v>
      </c>
      <c r="D85" s="166" t="s">
        <v>60</v>
      </c>
      <c r="E85" s="166" t="s">
        <v>56</v>
      </c>
      <c r="F85" s="166" t="s">
        <v>57</v>
      </c>
      <c r="G85" s="166" t="s">
        <v>162</v>
      </c>
      <c r="H85" s="166" t="s">
        <v>163</v>
      </c>
      <c r="I85" s="167" t="s">
        <v>164</v>
      </c>
      <c r="J85" s="166" t="s">
        <v>155</v>
      </c>
      <c r="K85" s="168" t="s">
        <v>165</v>
      </c>
      <c r="L85" s="169"/>
      <c r="M85" s="67" t="s">
        <v>34</v>
      </c>
      <c r="N85" s="68" t="s">
        <v>45</v>
      </c>
      <c r="O85" s="68" t="s">
        <v>166</v>
      </c>
      <c r="P85" s="68" t="s">
        <v>167</v>
      </c>
      <c r="Q85" s="68" t="s">
        <v>168</v>
      </c>
      <c r="R85" s="68" t="s">
        <v>169</v>
      </c>
      <c r="S85" s="68" t="s">
        <v>170</v>
      </c>
      <c r="T85" s="69" t="s">
        <v>171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9" customHeight="1">
      <c r="A86" s="33"/>
      <c r="B86" s="34"/>
      <c r="C86" s="74" t="s">
        <v>172</v>
      </c>
      <c r="D86" s="35"/>
      <c r="E86" s="35"/>
      <c r="F86" s="35"/>
      <c r="G86" s="35"/>
      <c r="H86" s="35"/>
      <c r="I86" s="114"/>
      <c r="J86" s="170">
        <f>BK86</f>
        <v>0</v>
      </c>
      <c r="K86" s="35"/>
      <c r="L86" s="38"/>
      <c r="M86" s="70"/>
      <c r="N86" s="171"/>
      <c r="O86" s="71"/>
      <c r="P86" s="172">
        <f>P87+SUM(P88:P108)</f>
        <v>0</v>
      </c>
      <c r="Q86" s="71"/>
      <c r="R86" s="172">
        <f>R87+SUM(R88:R108)</f>
        <v>7.3640000000000008</v>
      </c>
      <c r="S86" s="71"/>
      <c r="T86" s="173">
        <f>T87+SUM(T88:T108)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74</v>
      </c>
      <c r="AU86" s="16" t="s">
        <v>156</v>
      </c>
      <c r="BK86" s="174">
        <f>BK87+SUM(BK88:BK108)</f>
        <v>0</v>
      </c>
    </row>
    <row r="87" spans="1:65" s="2" customFormat="1" ht="21.75" customHeight="1">
      <c r="A87" s="33"/>
      <c r="B87" s="34"/>
      <c r="C87" s="175" t="s">
        <v>82</v>
      </c>
      <c r="D87" s="175" t="s">
        <v>173</v>
      </c>
      <c r="E87" s="176" t="s">
        <v>349</v>
      </c>
      <c r="F87" s="177" t="s">
        <v>350</v>
      </c>
      <c r="G87" s="178" t="s">
        <v>176</v>
      </c>
      <c r="H87" s="179">
        <v>4</v>
      </c>
      <c r="I87" s="180"/>
      <c r="J87" s="181">
        <f>ROUND(I87*H87,2)</f>
        <v>0</v>
      </c>
      <c r="K87" s="177" t="s">
        <v>177</v>
      </c>
      <c r="L87" s="182"/>
      <c r="M87" s="183" t="s">
        <v>34</v>
      </c>
      <c r="N87" s="184" t="s">
        <v>46</v>
      </c>
      <c r="O87" s="63"/>
      <c r="P87" s="185">
        <f>O87*H87</f>
        <v>0</v>
      </c>
      <c r="Q87" s="185">
        <v>1.23475</v>
      </c>
      <c r="R87" s="185">
        <f>Q87*H87</f>
        <v>4.9390000000000001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178</v>
      </c>
      <c r="AT87" s="187" t="s">
        <v>173</v>
      </c>
      <c r="AU87" s="187" t="s">
        <v>75</v>
      </c>
      <c r="AY87" s="16" t="s">
        <v>179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82</v>
      </c>
      <c r="BK87" s="188">
        <f>ROUND(I87*H87,2)</f>
        <v>0</v>
      </c>
      <c r="BL87" s="16" t="s">
        <v>180</v>
      </c>
      <c r="BM87" s="187" t="s">
        <v>811</v>
      </c>
    </row>
    <row r="88" spans="1:65" s="2" customFormat="1" ht="11.25">
      <c r="A88" s="33"/>
      <c r="B88" s="34"/>
      <c r="C88" s="35"/>
      <c r="D88" s="189" t="s">
        <v>182</v>
      </c>
      <c r="E88" s="35"/>
      <c r="F88" s="190" t="s">
        <v>350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182</v>
      </c>
      <c r="AU88" s="16" t="s">
        <v>75</v>
      </c>
    </row>
    <row r="89" spans="1:65" s="2" customFormat="1" ht="39">
      <c r="A89" s="33"/>
      <c r="B89" s="34"/>
      <c r="C89" s="35"/>
      <c r="D89" s="189" t="s">
        <v>194</v>
      </c>
      <c r="E89" s="35"/>
      <c r="F89" s="204" t="s">
        <v>348</v>
      </c>
      <c r="G89" s="35"/>
      <c r="H89" s="35"/>
      <c r="I89" s="114"/>
      <c r="J89" s="35"/>
      <c r="K89" s="35"/>
      <c r="L89" s="38"/>
      <c r="M89" s="191"/>
      <c r="N89" s="19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194</v>
      </c>
      <c r="AU89" s="16" t="s">
        <v>75</v>
      </c>
    </row>
    <row r="90" spans="1:65" s="12" customFormat="1" ht="11.25">
      <c r="B90" s="193"/>
      <c r="C90" s="194"/>
      <c r="D90" s="189" t="s">
        <v>183</v>
      </c>
      <c r="E90" s="195" t="s">
        <v>34</v>
      </c>
      <c r="F90" s="196" t="s">
        <v>243</v>
      </c>
      <c r="G90" s="194"/>
      <c r="H90" s="197">
        <v>4</v>
      </c>
      <c r="I90" s="198"/>
      <c r="J90" s="194"/>
      <c r="K90" s="194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183</v>
      </c>
      <c r="AU90" s="203" t="s">
        <v>75</v>
      </c>
      <c r="AV90" s="12" t="s">
        <v>84</v>
      </c>
      <c r="AW90" s="12" t="s">
        <v>36</v>
      </c>
      <c r="AX90" s="12" t="s">
        <v>82</v>
      </c>
      <c r="AY90" s="203" t="s">
        <v>179</v>
      </c>
    </row>
    <row r="91" spans="1:65" s="2" customFormat="1" ht="21.75" customHeight="1">
      <c r="A91" s="33"/>
      <c r="B91" s="34"/>
      <c r="C91" s="175" t="s">
        <v>84</v>
      </c>
      <c r="D91" s="175" t="s">
        <v>173</v>
      </c>
      <c r="E91" s="176" t="s">
        <v>532</v>
      </c>
      <c r="F91" s="177" t="s">
        <v>533</v>
      </c>
      <c r="G91" s="178" t="s">
        <v>176</v>
      </c>
      <c r="H91" s="179">
        <v>6</v>
      </c>
      <c r="I91" s="180"/>
      <c r="J91" s="181">
        <f>ROUND(I91*H91,2)</f>
        <v>0</v>
      </c>
      <c r="K91" s="177" t="s">
        <v>177</v>
      </c>
      <c r="L91" s="182"/>
      <c r="M91" s="183" t="s">
        <v>34</v>
      </c>
      <c r="N91" s="184" t="s">
        <v>46</v>
      </c>
      <c r="O91" s="6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178</v>
      </c>
      <c r="AT91" s="187" t="s">
        <v>173</v>
      </c>
      <c r="AU91" s="187" t="s">
        <v>75</v>
      </c>
      <c r="AY91" s="16" t="s">
        <v>179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82</v>
      </c>
      <c r="BK91" s="188">
        <f>ROUND(I91*H91,2)</f>
        <v>0</v>
      </c>
      <c r="BL91" s="16" t="s">
        <v>180</v>
      </c>
      <c r="BM91" s="187" t="s">
        <v>812</v>
      </c>
    </row>
    <row r="92" spans="1:65" s="2" customFormat="1" ht="11.25">
      <c r="A92" s="33"/>
      <c r="B92" s="34"/>
      <c r="C92" s="35"/>
      <c r="D92" s="189" t="s">
        <v>182</v>
      </c>
      <c r="E92" s="35"/>
      <c r="F92" s="190" t="s">
        <v>533</v>
      </c>
      <c r="G92" s="35"/>
      <c r="H92" s="35"/>
      <c r="I92" s="114"/>
      <c r="J92" s="35"/>
      <c r="K92" s="35"/>
      <c r="L92" s="38"/>
      <c r="M92" s="191"/>
      <c r="N92" s="19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182</v>
      </c>
      <c r="AU92" s="16" t="s">
        <v>75</v>
      </c>
    </row>
    <row r="93" spans="1:65" s="2" customFormat="1" ht="39">
      <c r="A93" s="33"/>
      <c r="B93" s="34"/>
      <c r="C93" s="35"/>
      <c r="D93" s="189" t="s">
        <v>194</v>
      </c>
      <c r="E93" s="35"/>
      <c r="F93" s="204" t="s">
        <v>352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194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293</v>
      </c>
      <c r="G94" s="194"/>
      <c r="H94" s="197">
        <v>6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189</v>
      </c>
      <c r="D95" s="175" t="s">
        <v>173</v>
      </c>
      <c r="E95" s="176" t="s">
        <v>536</v>
      </c>
      <c r="F95" s="177" t="s">
        <v>537</v>
      </c>
      <c r="G95" s="178" t="s">
        <v>538</v>
      </c>
      <c r="H95" s="179">
        <v>1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813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537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2" customFormat="1" ht="204.75">
      <c r="A97" s="33"/>
      <c r="B97" s="34"/>
      <c r="C97" s="35"/>
      <c r="D97" s="189" t="s">
        <v>194</v>
      </c>
      <c r="E97" s="35"/>
      <c r="F97" s="204" t="s">
        <v>814</v>
      </c>
      <c r="G97" s="35"/>
      <c r="H97" s="35"/>
      <c r="I97" s="114"/>
      <c r="J97" s="35"/>
      <c r="K97" s="35"/>
      <c r="L97" s="38"/>
      <c r="M97" s="191"/>
      <c r="N97" s="19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194</v>
      </c>
      <c r="AU97" s="16" t="s">
        <v>75</v>
      </c>
    </row>
    <row r="98" spans="1:65" s="12" customFormat="1" ht="11.25">
      <c r="B98" s="193"/>
      <c r="C98" s="194"/>
      <c r="D98" s="189" t="s">
        <v>183</v>
      </c>
      <c r="E98" s="195" t="s">
        <v>34</v>
      </c>
      <c r="F98" s="196" t="s">
        <v>494</v>
      </c>
      <c r="G98" s="194"/>
      <c r="H98" s="197">
        <v>1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183</v>
      </c>
      <c r="AU98" s="203" t="s">
        <v>75</v>
      </c>
      <c r="AV98" s="12" t="s">
        <v>84</v>
      </c>
      <c r="AW98" s="12" t="s">
        <v>36</v>
      </c>
      <c r="AX98" s="12" t="s">
        <v>82</v>
      </c>
      <c r="AY98" s="203" t="s">
        <v>179</v>
      </c>
    </row>
    <row r="99" spans="1:65" s="2" customFormat="1" ht="21.75" customHeight="1">
      <c r="A99" s="33"/>
      <c r="B99" s="34"/>
      <c r="C99" s="175" t="s">
        <v>180</v>
      </c>
      <c r="D99" s="175" t="s">
        <v>173</v>
      </c>
      <c r="E99" s="176" t="s">
        <v>815</v>
      </c>
      <c r="F99" s="177" t="s">
        <v>816</v>
      </c>
      <c r="G99" s="178" t="s">
        <v>176</v>
      </c>
      <c r="H99" s="179">
        <v>200</v>
      </c>
      <c r="I99" s="180"/>
      <c r="J99" s="181">
        <f>ROUND(I99*H99,2)</f>
        <v>0</v>
      </c>
      <c r="K99" s="177" t="s">
        <v>177</v>
      </c>
      <c r="L99" s="182"/>
      <c r="M99" s="183" t="s">
        <v>34</v>
      </c>
      <c r="N99" s="184" t="s">
        <v>46</v>
      </c>
      <c r="O99" s="6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7" t="s">
        <v>178</v>
      </c>
      <c r="AT99" s="187" t="s">
        <v>173</v>
      </c>
      <c r="AU99" s="187" t="s">
        <v>75</v>
      </c>
      <c r="AY99" s="16" t="s">
        <v>179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82</v>
      </c>
      <c r="BK99" s="188">
        <f>ROUND(I99*H99,2)</f>
        <v>0</v>
      </c>
      <c r="BL99" s="16" t="s">
        <v>180</v>
      </c>
      <c r="BM99" s="187" t="s">
        <v>817</v>
      </c>
    </row>
    <row r="100" spans="1:65" s="2" customFormat="1" ht="11.25">
      <c r="A100" s="33"/>
      <c r="B100" s="34"/>
      <c r="C100" s="35"/>
      <c r="D100" s="189" t="s">
        <v>182</v>
      </c>
      <c r="E100" s="35"/>
      <c r="F100" s="190" t="s">
        <v>816</v>
      </c>
      <c r="G100" s="35"/>
      <c r="H100" s="35"/>
      <c r="I100" s="114"/>
      <c r="J100" s="35"/>
      <c r="K100" s="35"/>
      <c r="L100" s="38"/>
      <c r="M100" s="191"/>
      <c r="N100" s="19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182</v>
      </c>
      <c r="AU100" s="16" t="s">
        <v>75</v>
      </c>
    </row>
    <row r="101" spans="1:65" s="12" customFormat="1" ht="11.25">
      <c r="B101" s="193"/>
      <c r="C101" s="194"/>
      <c r="D101" s="189" t="s">
        <v>183</v>
      </c>
      <c r="E101" s="195" t="s">
        <v>34</v>
      </c>
      <c r="F101" s="196" t="s">
        <v>818</v>
      </c>
      <c r="G101" s="194"/>
      <c r="H101" s="197">
        <v>200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183</v>
      </c>
      <c r="AU101" s="203" t="s">
        <v>75</v>
      </c>
      <c r="AV101" s="12" t="s">
        <v>84</v>
      </c>
      <c r="AW101" s="12" t="s">
        <v>36</v>
      </c>
      <c r="AX101" s="12" t="s">
        <v>82</v>
      </c>
      <c r="AY101" s="203" t="s">
        <v>179</v>
      </c>
    </row>
    <row r="102" spans="1:65" s="2" customFormat="1" ht="21.75" customHeight="1">
      <c r="A102" s="33"/>
      <c r="B102" s="34"/>
      <c r="C102" s="175" t="s">
        <v>199</v>
      </c>
      <c r="D102" s="175" t="s">
        <v>173</v>
      </c>
      <c r="E102" s="176" t="s">
        <v>819</v>
      </c>
      <c r="F102" s="177" t="s">
        <v>820</v>
      </c>
      <c r="G102" s="178" t="s">
        <v>176</v>
      </c>
      <c r="H102" s="179">
        <v>50</v>
      </c>
      <c r="I102" s="180"/>
      <c r="J102" s="181">
        <f>ROUND(I102*H102,2)</f>
        <v>0</v>
      </c>
      <c r="K102" s="177" t="s">
        <v>177</v>
      </c>
      <c r="L102" s="182"/>
      <c r="M102" s="183" t="s">
        <v>34</v>
      </c>
      <c r="N102" s="184" t="s">
        <v>46</v>
      </c>
      <c r="O102" s="6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7" t="s">
        <v>178</v>
      </c>
      <c r="AT102" s="187" t="s">
        <v>173</v>
      </c>
      <c r="AU102" s="187" t="s">
        <v>75</v>
      </c>
      <c r="AY102" s="16" t="s">
        <v>179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6" t="s">
        <v>82</v>
      </c>
      <c r="BK102" s="188">
        <f>ROUND(I102*H102,2)</f>
        <v>0</v>
      </c>
      <c r="BL102" s="16" t="s">
        <v>180</v>
      </c>
      <c r="BM102" s="187" t="s">
        <v>821</v>
      </c>
    </row>
    <row r="103" spans="1:65" s="2" customFormat="1" ht="11.25">
      <c r="A103" s="33"/>
      <c r="B103" s="34"/>
      <c r="C103" s="35"/>
      <c r="D103" s="189" t="s">
        <v>182</v>
      </c>
      <c r="E103" s="35"/>
      <c r="F103" s="190" t="s">
        <v>820</v>
      </c>
      <c r="G103" s="35"/>
      <c r="H103" s="35"/>
      <c r="I103" s="114"/>
      <c r="J103" s="35"/>
      <c r="K103" s="35"/>
      <c r="L103" s="38"/>
      <c r="M103" s="191"/>
      <c r="N103" s="19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182</v>
      </c>
      <c r="AU103" s="16" t="s">
        <v>75</v>
      </c>
    </row>
    <row r="104" spans="1:65" s="12" customFormat="1" ht="11.25">
      <c r="B104" s="193"/>
      <c r="C104" s="194"/>
      <c r="D104" s="189" t="s">
        <v>183</v>
      </c>
      <c r="E104" s="195" t="s">
        <v>34</v>
      </c>
      <c r="F104" s="196" t="s">
        <v>431</v>
      </c>
      <c r="G104" s="194"/>
      <c r="H104" s="197">
        <v>50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75</v>
      </c>
      <c r="AV104" s="12" t="s">
        <v>84</v>
      </c>
      <c r="AW104" s="12" t="s">
        <v>36</v>
      </c>
      <c r="AX104" s="12" t="s">
        <v>82</v>
      </c>
      <c r="AY104" s="203" t="s">
        <v>179</v>
      </c>
    </row>
    <row r="105" spans="1:65" s="2" customFormat="1" ht="21.75" customHeight="1">
      <c r="A105" s="33"/>
      <c r="B105" s="34"/>
      <c r="C105" s="175" t="s">
        <v>208</v>
      </c>
      <c r="D105" s="175" t="s">
        <v>173</v>
      </c>
      <c r="E105" s="176" t="s">
        <v>822</v>
      </c>
      <c r="F105" s="177" t="s">
        <v>823</v>
      </c>
      <c r="G105" s="178" t="s">
        <v>176</v>
      </c>
      <c r="H105" s="179">
        <v>25</v>
      </c>
      <c r="I105" s="180"/>
      <c r="J105" s="181">
        <f>ROUND(I105*H105,2)</f>
        <v>0</v>
      </c>
      <c r="K105" s="177" t="s">
        <v>177</v>
      </c>
      <c r="L105" s="182"/>
      <c r="M105" s="183" t="s">
        <v>34</v>
      </c>
      <c r="N105" s="184" t="s">
        <v>46</v>
      </c>
      <c r="O105" s="63"/>
      <c r="P105" s="185">
        <f>O105*H105</f>
        <v>0</v>
      </c>
      <c r="Q105" s="185">
        <v>9.7000000000000003E-2</v>
      </c>
      <c r="R105" s="185">
        <f>Q105*H105</f>
        <v>2.4250000000000003</v>
      </c>
      <c r="S105" s="185">
        <v>0</v>
      </c>
      <c r="T105" s="18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7" t="s">
        <v>178</v>
      </c>
      <c r="AT105" s="187" t="s">
        <v>173</v>
      </c>
      <c r="AU105" s="187" t="s">
        <v>75</v>
      </c>
      <c r="AY105" s="16" t="s">
        <v>179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82</v>
      </c>
      <c r="BK105" s="188">
        <f>ROUND(I105*H105,2)</f>
        <v>0</v>
      </c>
      <c r="BL105" s="16" t="s">
        <v>180</v>
      </c>
      <c r="BM105" s="187" t="s">
        <v>824</v>
      </c>
    </row>
    <row r="106" spans="1:65" s="2" customFormat="1" ht="11.25">
      <c r="A106" s="33"/>
      <c r="B106" s="34"/>
      <c r="C106" s="35"/>
      <c r="D106" s="189" t="s">
        <v>182</v>
      </c>
      <c r="E106" s="35"/>
      <c r="F106" s="190" t="s">
        <v>823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182</v>
      </c>
      <c r="AU106" s="16" t="s">
        <v>75</v>
      </c>
    </row>
    <row r="107" spans="1:65" s="12" customFormat="1" ht="11.25">
      <c r="B107" s="193"/>
      <c r="C107" s="194"/>
      <c r="D107" s="189" t="s">
        <v>183</v>
      </c>
      <c r="E107" s="195" t="s">
        <v>34</v>
      </c>
      <c r="F107" s="196" t="s">
        <v>750</v>
      </c>
      <c r="G107" s="194"/>
      <c r="H107" s="197">
        <v>25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183</v>
      </c>
      <c r="AU107" s="203" t="s">
        <v>75</v>
      </c>
      <c r="AV107" s="12" t="s">
        <v>84</v>
      </c>
      <c r="AW107" s="12" t="s">
        <v>36</v>
      </c>
      <c r="AX107" s="12" t="s">
        <v>82</v>
      </c>
      <c r="AY107" s="203" t="s">
        <v>179</v>
      </c>
    </row>
    <row r="108" spans="1:65" s="13" customFormat="1" ht="25.9" customHeight="1">
      <c r="B108" s="205"/>
      <c r="C108" s="206"/>
      <c r="D108" s="207" t="s">
        <v>74</v>
      </c>
      <c r="E108" s="208" t="s">
        <v>541</v>
      </c>
      <c r="F108" s="208" t="s">
        <v>542</v>
      </c>
      <c r="G108" s="206"/>
      <c r="H108" s="206"/>
      <c r="I108" s="209"/>
      <c r="J108" s="210">
        <f>BK108</f>
        <v>0</v>
      </c>
      <c r="K108" s="206"/>
      <c r="L108" s="211"/>
      <c r="M108" s="212"/>
      <c r="N108" s="213"/>
      <c r="O108" s="213"/>
      <c r="P108" s="214">
        <f>SUM(P109:P110)</f>
        <v>0</v>
      </c>
      <c r="Q108" s="213"/>
      <c r="R108" s="214">
        <f>SUM(R109:R110)</f>
        <v>0</v>
      </c>
      <c r="S108" s="213"/>
      <c r="T108" s="215">
        <f>SUM(T109:T110)</f>
        <v>0</v>
      </c>
      <c r="AR108" s="216" t="s">
        <v>199</v>
      </c>
      <c r="AT108" s="217" t="s">
        <v>74</v>
      </c>
      <c r="AU108" s="217" t="s">
        <v>75</v>
      </c>
      <c r="AY108" s="216" t="s">
        <v>179</v>
      </c>
      <c r="BK108" s="218">
        <f>SUM(BK109:BK110)</f>
        <v>0</v>
      </c>
    </row>
    <row r="109" spans="1:65" s="2" customFormat="1" ht="21.75" customHeight="1">
      <c r="A109" s="33"/>
      <c r="B109" s="34"/>
      <c r="C109" s="221" t="s">
        <v>222</v>
      </c>
      <c r="D109" s="221" t="s">
        <v>201</v>
      </c>
      <c r="E109" s="222" t="s">
        <v>543</v>
      </c>
      <c r="F109" s="223" t="s">
        <v>544</v>
      </c>
      <c r="G109" s="224" t="s">
        <v>545</v>
      </c>
      <c r="H109" s="237"/>
      <c r="I109" s="226"/>
      <c r="J109" s="227">
        <f>ROUND(I109*H109,2)</f>
        <v>0</v>
      </c>
      <c r="K109" s="223" t="s">
        <v>177</v>
      </c>
      <c r="L109" s="38"/>
      <c r="M109" s="228" t="s">
        <v>34</v>
      </c>
      <c r="N109" s="229" t="s">
        <v>46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180</v>
      </c>
      <c r="AT109" s="187" t="s">
        <v>201</v>
      </c>
      <c r="AU109" s="187" t="s">
        <v>82</v>
      </c>
      <c r="AY109" s="16" t="s">
        <v>179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82</v>
      </c>
      <c r="BK109" s="188">
        <f>ROUND(I109*H109,2)</f>
        <v>0</v>
      </c>
      <c r="BL109" s="16" t="s">
        <v>180</v>
      </c>
      <c r="BM109" s="187" t="s">
        <v>825</v>
      </c>
    </row>
    <row r="110" spans="1:65" s="2" customFormat="1" ht="11.25">
      <c r="A110" s="33"/>
      <c r="B110" s="34"/>
      <c r="C110" s="35"/>
      <c r="D110" s="189" t="s">
        <v>182</v>
      </c>
      <c r="E110" s="35"/>
      <c r="F110" s="190" t="s">
        <v>544</v>
      </c>
      <c r="G110" s="35"/>
      <c r="H110" s="35"/>
      <c r="I110" s="114"/>
      <c r="J110" s="35"/>
      <c r="K110" s="35"/>
      <c r="L110" s="38"/>
      <c r="M110" s="233"/>
      <c r="N110" s="234"/>
      <c r="O110" s="235"/>
      <c r="P110" s="235"/>
      <c r="Q110" s="235"/>
      <c r="R110" s="235"/>
      <c r="S110" s="235"/>
      <c r="T110" s="236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182</v>
      </c>
      <c r="AU110" s="16" t="s">
        <v>82</v>
      </c>
    </row>
    <row r="111" spans="1:65" s="2" customFormat="1" ht="6.95" customHeight="1">
      <c r="A111" s="33"/>
      <c r="B111" s="46"/>
      <c r="C111" s="47"/>
      <c r="D111" s="47"/>
      <c r="E111" s="47"/>
      <c r="F111" s="47"/>
      <c r="G111" s="47"/>
      <c r="H111" s="47"/>
      <c r="I111" s="141"/>
      <c r="J111" s="47"/>
      <c r="K111" s="47"/>
      <c r="L111" s="38"/>
      <c r="M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</sheetData>
  <sheetProtection algorithmName="SHA-512" hashValue="woxqAn9iBM/pUq0S/a7MBr8c3zAH88CG6wszf8BlC4uRD3swN3UHMQ9nKN+bsPvqdynS+s+gFRO1lkjmCyyB7Q==" saltValue="F5F36Yvyp/PQ1uTMimTPIrLqvl9ijydXPzpRr5CyQqbQhlnotcrqshKf0BjXHdRsZQdKdVmTae8hl506rmN28A==" spinCount="100000" sheet="1" objects="1" scenarios="1" formatColumns="0" formatRows="0" autoFilter="0"/>
  <autoFilter ref="C85:K110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145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2" customFormat="1" ht="12" customHeight="1">
      <c r="A8" s="33"/>
      <c r="B8" s="38"/>
      <c r="C8" s="33"/>
      <c r="D8" s="113" t="s">
        <v>148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63" t="s">
        <v>826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146</v>
      </c>
      <c r="G11" s="33"/>
      <c r="H11" s="33"/>
      <c r="I11" s="116" t="s">
        <v>20</v>
      </c>
      <c r="J11" s="102" t="s">
        <v>21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22</v>
      </c>
      <c r="E12" s="33"/>
      <c r="F12" s="102" t="s">
        <v>827</v>
      </c>
      <c r="G12" s="33"/>
      <c r="H12" s="33"/>
      <c r="I12" s="116" t="s">
        <v>24</v>
      </c>
      <c r="J12" s="117" t="str">
        <f>'Rekapitulace stavby'!AN8</f>
        <v>Vyplň údaj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27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28</v>
      </c>
      <c r="F15" s="33"/>
      <c r="G15" s="33"/>
      <c r="H15" s="33"/>
      <c r="I15" s="116" t="s">
        <v>29</v>
      </c>
      <c r="J15" s="102" t="s">
        <v>30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31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4" t="str">
        <f>'Rekapitulace stavby'!E14</f>
        <v>Vyplň údaj</v>
      </c>
      <c r="F18" s="365"/>
      <c r="G18" s="365"/>
      <c r="H18" s="365"/>
      <c r="I18" s="116" t="s">
        <v>29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33</v>
      </c>
      <c r="E20" s="33"/>
      <c r="F20" s="33"/>
      <c r="G20" s="33"/>
      <c r="H20" s="33"/>
      <c r="I20" s="116" t="s">
        <v>26</v>
      </c>
      <c r="J20" s="102" t="str">
        <f>IF('Rekapitulace stavby'!AN16="","",'Rekapitulace stavby'!AN16)</f>
        <v/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16" t="s">
        <v>29</v>
      </c>
      <c r="J21" s="102" t="str">
        <f>IF('Rekapitulace stavby'!AN17="","",'Rekapitulace stavby'!AN17)</f>
        <v/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37</v>
      </c>
      <c r="E23" s="33"/>
      <c r="F23" s="33"/>
      <c r="G23" s="33"/>
      <c r="H23" s="33"/>
      <c r="I23" s="116" t="s">
        <v>26</v>
      </c>
      <c r="J23" s="102" t="s">
        <v>34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38</v>
      </c>
      <c r="F24" s="33"/>
      <c r="G24" s="33"/>
      <c r="H24" s="33"/>
      <c r="I24" s="116" t="s">
        <v>29</v>
      </c>
      <c r="J24" s="102" t="s">
        <v>34</v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39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66" t="s">
        <v>34</v>
      </c>
      <c r="F27" s="366"/>
      <c r="G27" s="366"/>
      <c r="H27" s="36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41</v>
      </c>
      <c r="E30" s="33"/>
      <c r="F30" s="33"/>
      <c r="G30" s="33"/>
      <c r="H30" s="33"/>
      <c r="I30" s="114"/>
      <c r="J30" s="125">
        <f>ROUND(J80,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43</v>
      </c>
      <c r="G32" s="33"/>
      <c r="H32" s="33"/>
      <c r="I32" s="127" t="s">
        <v>42</v>
      </c>
      <c r="J32" s="126" t="s">
        <v>44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45</v>
      </c>
      <c r="E33" s="113" t="s">
        <v>46</v>
      </c>
      <c r="F33" s="129">
        <f>ROUND((SUM(BE80:BE96)),  2)</f>
        <v>0</v>
      </c>
      <c r="G33" s="33"/>
      <c r="H33" s="33"/>
      <c r="I33" s="130">
        <v>0.21</v>
      </c>
      <c r="J33" s="129">
        <f>ROUND(((SUM(BE80:BE96))*I33),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47</v>
      </c>
      <c r="F34" s="129">
        <f>ROUND((SUM(BF80:BF96)),  2)</f>
        <v>0</v>
      </c>
      <c r="G34" s="33"/>
      <c r="H34" s="33"/>
      <c r="I34" s="130">
        <v>0.15</v>
      </c>
      <c r="J34" s="129">
        <f>ROUND(((SUM(BF80:BF96))*I34),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48</v>
      </c>
      <c r="F35" s="129">
        <f>ROUND((SUM(BG80:BG96)),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49</v>
      </c>
      <c r="F36" s="129">
        <f>ROUND((SUM(BH80:BH96)),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50</v>
      </c>
      <c r="F37" s="129">
        <f>ROUND((SUM(BI80:BI96)),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51</v>
      </c>
      <c r="E39" s="133"/>
      <c r="F39" s="133"/>
      <c r="G39" s="134" t="s">
        <v>52</v>
      </c>
      <c r="H39" s="135" t="s">
        <v>53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153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67" t="str">
        <f>E7</f>
        <v>Oprava trati v úseku Horní Dvořiště - Včelná</v>
      </c>
      <c r="F48" s="368"/>
      <c r="G48" s="368"/>
      <c r="H48" s="368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148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3" t="str">
        <f>E9</f>
        <v>VON - Vedlejší a ostatní náklady</v>
      </c>
      <c r="F50" s="369"/>
      <c r="G50" s="369"/>
      <c r="H50" s="369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22</v>
      </c>
      <c r="D52" s="35"/>
      <c r="E52" s="35"/>
      <c r="F52" s="26" t="str">
        <f>F12</f>
        <v>TÚ Horní Dvořiště - Včelná</v>
      </c>
      <c r="G52" s="35"/>
      <c r="H52" s="35"/>
      <c r="I52" s="116" t="s">
        <v>24</v>
      </c>
      <c r="J52" s="58" t="str">
        <f>IF(J12="","",J12)</f>
        <v>Vyplň údaj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 xml:space="preserve">Správa železnic, státní organizace, OŘ Plzeň </v>
      </c>
      <c r="G54" s="35"/>
      <c r="H54" s="35"/>
      <c r="I54" s="116" t="s">
        <v>33</v>
      </c>
      <c r="J54" s="31" t="str">
        <f>E21</f>
        <v xml:space="preserve"> 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6" t="s">
        <v>37</v>
      </c>
      <c r="J55" s="31" t="str">
        <f>E24</f>
        <v>Libor Brabenec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154</v>
      </c>
      <c r="D57" s="146"/>
      <c r="E57" s="146"/>
      <c r="F57" s="146"/>
      <c r="G57" s="146"/>
      <c r="H57" s="146"/>
      <c r="I57" s="147"/>
      <c r="J57" s="148" t="s">
        <v>155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9" t="s">
        <v>73</v>
      </c>
      <c r="D59" s="35"/>
      <c r="E59" s="35"/>
      <c r="F59" s="35"/>
      <c r="G59" s="35"/>
      <c r="H59" s="35"/>
      <c r="I59" s="114"/>
      <c r="J59" s="76">
        <f>J80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156</v>
      </c>
    </row>
    <row r="60" spans="1:47" s="9" customFormat="1" ht="24.95" customHeight="1">
      <c r="B60" s="150"/>
      <c r="C60" s="151"/>
      <c r="D60" s="152" t="s">
        <v>530</v>
      </c>
      <c r="E60" s="153"/>
      <c r="F60" s="153"/>
      <c r="G60" s="153"/>
      <c r="H60" s="153"/>
      <c r="I60" s="154"/>
      <c r="J60" s="155">
        <f>J81</f>
        <v>0</v>
      </c>
      <c r="K60" s="151"/>
      <c r="L60" s="156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114"/>
      <c r="J61" s="35"/>
      <c r="K61" s="35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141"/>
      <c r="J62" s="47"/>
      <c r="K62" s="47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144"/>
      <c r="J66" s="49"/>
      <c r="K66" s="49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160</v>
      </c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367" t="str">
        <f>E7</f>
        <v>Oprava trati v úseku Horní Dvořiště - Včelná</v>
      </c>
      <c r="F70" s="368"/>
      <c r="G70" s="368"/>
      <c r="H70" s="368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148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323" t="str">
        <f>E9</f>
        <v>VON - Vedlejší a ostatní náklady</v>
      </c>
      <c r="F72" s="369"/>
      <c r="G72" s="369"/>
      <c r="H72" s="369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22</v>
      </c>
      <c r="D74" s="35"/>
      <c r="E74" s="35"/>
      <c r="F74" s="26" t="str">
        <f>F12</f>
        <v>TÚ Horní Dvořiště - Včelná</v>
      </c>
      <c r="G74" s="35"/>
      <c r="H74" s="35"/>
      <c r="I74" s="116" t="s">
        <v>24</v>
      </c>
      <c r="J74" s="58" t="str">
        <f>IF(J12="","",J12)</f>
        <v>Vyplň údaj</v>
      </c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 xml:space="preserve">Správa železnic, státní organizace, OŘ Plzeň </v>
      </c>
      <c r="G76" s="35"/>
      <c r="H76" s="35"/>
      <c r="I76" s="116" t="s">
        <v>33</v>
      </c>
      <c r="J76" s="31" t="str">
        <f>E21</f>
        <v xml:space="preserve"> 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116" t="s">
        <v>37</v>
      </c>
      <c r="J77" s="31" t="str">
        <f>E24</f>
        <v>Libor Brabenec</v>
      </c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1" customFormat="1" ht="29.25" customHeight="1">
      <c r="A79" s="163"/>
      <c r="B79" s="164"/>
      <c r="C79" s="165" t="s">
        <v>161</v>
      </c>
      <c r="D79" s="166" t="s">
        <v>60</v>
      </c>
      <c r="E79" s="166" t="s">
        <v>56</v>
      </c>
      <c r="F79" s="166" t="s">
        <v>57</v>
      </c>
      <c r="G79" s="166" t="s">
        <v>162</v>
      </c>
      <c r="H79" s="166" t="s">
        <v>163</v>
      </c>
      <c r="I79" s="167" t="s">
        <v>164</v>
      </c>
      <c r="J79" s="166" t="s">
        <v>155</v>
      </c>
      <c r="K79" s="168" t="s">
        <v>165</v>
      </c>
      <c r="L79" s="169"/>
      <c r="M79" s="67" t="s">
        <v>34</v>
      </c>
      <c r="N79" s="68" t="s">
        <v>45</v>
      </c>
      <c r="O79" s="68" t="s">
        <v>166</v>
      </c>
      <c r="P79" s="68" t="s">
        <v>167</v>
      </c>
      <c r="Q79" s="68" t="s">
        <v>168</v>
      </c>
      <c r="R79" s="68" t="s">
        <v>169</v>
      </c>
      <c r="S79" s="68" t="s">
        <v>170</v>
      </c>
      <c r="T79" s="69" t="s">
        <v>171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</row>
    <row r="80" spans="1:63" s="2" customFormat="1" ht="22.9" customHeight="1">
      <c r="A80" s="33"/>
      <c r="B80" s="34"/>
      <c r="C80" s="74" t="s">
        <v>172</v>
      </c>
      <c r="D80" s="35"/>
      <c r="E80" s="35"/>
      <c r="F80" s="35"/>
      <c r="G80" s="35"/>
      <c r="H80" s="35"/>
      <c r="I80" s="114"/>
      <c r="J80" s="170">
        <f>BK80</f>
        <v>0</v>
      </c>
      <c r="K80" s="35"/>
      <c r="L80" s="38"/>
      <c r="M80" s="70"/>
      <c r="N80" s="171"/>
      <c r="O80" s="71"/>
      <c r="P80" s="172">
        <f>P81</f>
        <v>0</v>
      </c>
      <c r="Q80" s="71"/>
      <c r="R80" s="172">
        <f>R81</f>
        <v>0</v>
      </c>
      <c r="S80" s="71"/>
      <c r="T80" s="173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156</v>
      </c>
      <c r="BK80" s="174">
        <f>BK81</f>
        <v>0</v>
      </c>
    </row>
    <row r="81" spans="1:65" s="13" customFormat="1" ht="25.9" customHeight="1">
      <c r="B81" s="205"/>
      <c r="C81" s="206"/>
      <c r="D81" s="207" t="s">
        <v>74</v>
      </c>
      <c r="E81" s="208" t="s">
        <v>541</v>
      </c>
      <c r="F81" s="208" t="s">
        <v>542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SUM(P82:P96)</f>
        <v>0</v>
      </c>
      <c r="Q81" s="213"/>
      <c r="R81" s="214">
        <f>SUM(R82:R96)</f>
        <v>0</v>
      </c>
      <c r="S81" s="213"/>
      <c r="T81" s="215">
        <f>SUM(T82:T96)</f>
        <v>0</v>
      </c>
      <c r="AR81" s="216" t="s">
        <v>199</v>
      </c>
      <c r="AT81" s="217" t="s">
        <v>74</v>
      </c>
      <c r="AU81" s="217" t="s">
        <v>75</v>
      </c>
      <c r="AY81" s="216" t="s">
        <v>179</v>
      </c>
      <c r="BK81" s="218">
        <f>SUM(BK82:BK96)</f>
        <v>0</v>
      </c>
    </row>
    <row r="82" spans="1:65" s="2" customFormat="1" ht="21.75" customHeight="1">
      <c r="A82" s="33"/>
      <c r="B82" s="34"/>
      <c r="C82" s="221" t="s">
        <v>82</v>
      </c>
      <c r="D82" s="221" t="s">
        <v>201</v>
      </c>
      <c r="E82" s="222" t="s">
        <v>828</v>
      </c>
      <c r="F82" s="223" t="s">
        <v>829</v>
      </c>
      <c r="G82" s="224" t="s">
        <v>545</v>
      </c>
      <c r="H82" s="237"/>
      <c r="I82" s="226"/>
      <c r="J82" s="227">
        <f>ROUND(I82*H82,2)</f>
        <v>0</v>
      </c>
      <c r="K82" s="223" t="s">
        <v>177</v>
      </c>
      <c r="L82" s="38"/>
      <c r="M82" s="228" t="s">
        <v>34</v>
      </c>
      <c r="N82" s="229" t="s">
        <v>46</v>
      </c>
      <c r="O82" s="6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7" t="s">
        <v>180</v>
      </c>
      <c r="AT82" s="187" t="s">
        <v>201</v>
      </c>
      <c r="AU82" s="187" t="s">
        <v>82</v>
      </c>
      <c r="AY82" s="16" t="s">
        <v>179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82</v>
      </c>
      <c r="BK82" s="188">
        <f>ROUND(I82*H82,2)</f>
        <v>0</v>
      </c>
      <c r="BL82" s="16" t="s">
        <v>180</v>
      </c>
      <c r="BM82" s="187" t="s">
        <v>830</v>
      </c>
    </row>
    <row r="83" spans="1:65" s="2" customFormat="1" ht="29.25">
      <c r="A83" s="33"/>
      <c r="B83" s="34"/>
      <c r="C83" s="35"/>
      <c r="D83" s="189" t="s">
        <v>182</v>
      </c>
      <c r="E83" s="35"/>
      <c r="F83" s="190" t="s">
        <v>831</v>
      </c>
      <c r="G83" s="35"/>
      <c r="H83" s="35"/>
      <c r="I83" s="114"/>
      <c r="J83" s="35"/>
      <c r="K83" s="35"/>
      <c r="L83" s="38"/>
      <c r="M83" s="191"/>
      <c r="N83" s="192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182</v>
      </c>
      <c r="AU83" s="16" t="s">
        <v>82</v>
      </c>
    </row>
    <row r="84" spans="1:65" s="2" customFormat="1" ht="19.5">
      <c r="A84" s="33"/>
      <c r="B84" s="34"/>
      <c r="C84" s="35"/>
      <c r="D84" s="189" t="s">
        <v>194</v>
      </c>
      <c r="E84" s="35"/>
      <c r="F84" s="204" t="s">
        <v>832</v>
      </c>
      <c r="G84" s="35"/>
      <c r="H84" s="35"/>
      <c r="I84" s="114"/>
      <c r="J84" s="35"/>
      <c r="K84" s="35"/>
      <c r="L84" s="38"/>
      <c r="M84" s="191"/>
      <c r="N84" s="192"/>
      <c r="O84" s="63"/>
      <c r="P84" s="63"/>
      <c r="Q84" s="63"/>
      <c r="R84" s="63"/>
      <c r="S84" s="63"/>
      <c r="T84" s="64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194</v>
      </c>
      <c r="AU84" s="16" t="s">
        <v>82</v>
      </c>
    </row>
    <row r="85" spans="1:65" s="2" customFormat="1" ht="21.75" customHeight="1">
      <c r="A85" s="33"/>
      <c r="B85" s="34"/>
      <c r="C85" s="221" t="s">
        <v>84</v>
      </c>
      <c r="D85" s="221" t="s">
        <v>201</v>
      </c>
      <c r="E85" s="222" t="s">
        <v>833</v>
      </c>
      <c r="F85" s="223" t="s">
        <v>834</v>
      </c>
      <c r="G85" s="224" t="s">
        <v>545</v>
      </c>
      <c r="H85" s="237"/>
      <c r="I85" s="226"/>
      <c r="J85" s="227">
        <f>ROUND(I85*H85,2)</f>
        <v>0</v>
      </c>
      <c r="K85" s="223" t="s">
        <v>177</v>
      </c>
      <c r="L85" s="38"/>
      <c r="M85" s="228" t="s">
        <v>34</v>
      </c>
      <c r="N85" s="229" t="s">
        <v>46</v>
      </c>
      <c r="O85" s="63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7" t="s">
        <v>835</v>
      </c>
      <c r="AT85" s="187" t="s">
        <v>201</v>
      </c>
      <c r="AU85" s="187" t="s">
        <v>82</v>
      </c>
      <c r="AY85" s="16" t="s">
        <v>179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6" t="s">
        <v>82</v>
      </c>
      <c r="BK85" s="188">
        <f>ROUND(I85*H85,2)</f>
        <v>0</v>
      </c>
      <c r="BL85" s="16" t="s">
        <v>835</v>
      </c>
      <c r="BM85" s="187" t="s">
        <v>836</v>
      </c>
    </row>
    <row r="86" spans="1:65" s="2" customFormat="1" ht="11.25">
      <c r="A86" s="33"/>
      <c r="B86" s="34"/>
      <c r="C86" s="35"/>
      <c r="D86" s="189" t="s">
        <v>182</v>
      </c>
      <c r="E86" s="35"/>
      <c r="F86" s="190" t="s">
        <v>834</v>
      </c>
      <c r="G86" s="35"/>
      <c r="H86" s="35"/>
      <c r="I86" s="114"/>
      <c r="J86" s="35"/>
      <c r="K86" s="35"/>
      <c r="L86" s="38"/>
      <c r="M86" s="191"/>
      <c r="N86" s="19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182</v>
      </c>
      <c r="AU86" s="16" t="s">
        <v>82</v>
      </c>
    </row>
    <row r="87" spans="1:65" s="2" customFormat="1" ht="33" customHeight="1">
      <c r="A87" s="33"/>
      <c r="B87" s="34"/>
      <c r="C87" s="221" t="s">
        <v>189</v>
      </c>
      <c r="D87" s="221" t="s">
        <v>201</v>
      </c>
      <c r="E87" s="222" t="s">
        <v>837</v>
      </c>
      <c r="F87" s="223" t="s">
        <v>838</v>
      </c>
      <c r="G87" s="224" t="s">
        <v>545</v>
      </c>
      <c r="H87" s="237"/>
      <c r="I87" s="226"/>
      <c r="J87" s="227">
        <f>ROUND(I87*H87,2)</f>
        <v>0</v>
      </c>
      <c r="K87" s="223" t="s">
        <v>177</v>
      </c>
      <c r="L87" s="38"/>
      <c r="M87" s="228" t="s">
        <v>34</v>
      </c>
      <c r="N87" s="229" t="s">
        <v>46</v>
      </c>
      <c r="O87" s="6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180</v>
      </c>
      <c r="AT87" s="187" t="s">
        <v>201</v>
      </c>
      <c r="AU87" s="187" t="s">
        <v>82</v>
      </c>
      <c r="AY87" s="16" t="s">
        <v>179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82</v>
      </c>
      <c r="BK87" s="188">
        <f>ROUND(I87*H87,2)</f>
        <v>0</v>
      </c>
      <c r="BL87" s="16" t="s">
        <v>180</v>
      </c>
      <c r="BM87" s="187" t="s">
        <v>839</v>
      </c>
    </row>
    <row r="88" spans="1:65" s="2" customFormat="1" ht="19.5">
      <c r="A88" s="33"/>
      <c r="B88" s="34"/>
      <c r="C88" s="35"/>
      <c r="D88" s="189" t="s">
        <v>182</v>
      </c>
      <c r="E88" s="35"/>
      <c r="F88" s="190" t="s">
        <v>838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182</v>
      </c>
      <c r="AU88" s="16" t="s">
        <v>82</v>
      </c>
    </row>
    <row r="89" spans="1:65" s="2" customFormat="1" ht="21.75" customHeight="1">
      <c r="A89" s="33"/>
      <c r="B89" s="34"/>
      <c r="C89" s="221" t="s">
        <v>199</v>
      </c>
      <c r="D89" s="221" t="s">
        <v>201</v>
      </c>
      <c r="E89" s="222" t="s">
        <v>840</v>
      </c>
      <c r="F89" s="223" t="s">
        <v>841</v>
      </c>
      <c r="G89" s="224" t="s">
        <v>545</v>
      </c>
      <c r="H89" s="237"/>
      <c r="I89" s="226"/>
      <c r="J89" s="227">
        <f>ROUND(I89*H89,2)</f>
        <v>0</v>
      </c>
      <c r="K89" s="223" t="s">
        <v>177</v>
      </c>
      <c r="L89" s="38"/>
      <c r="M89" s="228" t="s">
        <v>34</v>
      </c>
      <c r="N89" s="229" t="s">
        <v>46</v>
      </c>
      <c r="O89" s="6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835</v>
      </c>
      <c r="AT89" s="187" t="s">
        <v>201</v>
      </c>
      <c r="AU89" s="187" t="s">
        <v>82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835</v>
      </c>
      <c r="BM89" s="187" t="s">
        <v>842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841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82</v>
      </c>
    </row>
    <row r="91" spans="1:65" s="2" customFormat="1" ht="21.75" customHeight="1">
      <c r="A91" s="33"/>
      <c r="B91" s="34"/>
      <c r="C91" s="221" t="s">
        <v>208</v>
      </c>
      <c r="D91" s="221" t="s">
        <v>201</v>
      </c>
      <c r="E91" s="222" t="s">
        <v>843</v>
      </c>
      <c r="F91" s="223" t="s">
        <v>844</v>
      </c>
      <c r="G91" s="224" t="s">
        <v>545</v>
      </c>
      <c r="H91" s="237"/>
      <c r="I91" s="226"/>
      <c r="J91" s="227">
        <f>ROUND(I91*H91,2)</f>
        <v>0</v>
      </c>
      <c r="K91" s="223" t="s">
        <v>177</v>
      </c>
      <c r="L91" s="38"/>
      <c r="M91" s="228" t="s">
        <v>34</v>
      </c>
      <c r="N91" s="229" t="s">
        <v>46</v>
      </c>
      <c r="O91" s="6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835</v>
      </c>
      <c r="AT91" s="187" t="s">
        <v>201</v>
      </c>
      <c r="AU91" s="187" t="s">
        <v>82</v>
      </c>
      <c r="AY91" s="16" t="s">
        <v>179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82</v>
      </c>
      <c r="BK91" s="188">
        <f>ROUND(I91*H91,2)</f>
        <v>0</v>
      </c>
      <c r="BL91" s="16" t="s">
        <v>835</v>
      </c>
      <c r="BM91" s="187" t="s">
        <v>845</v>
      </c>
    </row>
    <row r="92" spans="1:65" s="2" customFormat="1" ht="11.25">
      <c r="A92" s="33"/>
      <c r="B92" s="34"/>
      <c r="C92" s="35"/>
      <c r="D92" s="189" t="s">
        <v>182</v>
      </c>
      <c r="E92" s="35"/>
      <c r="F92" s="190" t="s">
        <v>844</v>
      </c>
      <c r="G92" s="35"/>
      <c r="H92" s="35"/>
      <c r="I92" s="114"/>
      <c r="J92" s="35"/>
      <c r="K92" s="35"/>
      <c r="L92" s="38"/>
      <c r="M92" s="191"/>
      <c r="N92" s="19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182</v>
      </c>
      <c r="AU92" s="16" t="s">
        <v>82</v>
      </c>
    </row>
    <row r="93" spans="1:65" s="2" customFormat="1" ht="21.75" customHeight="1">
      <c r="A93" s="33"/>
      <c r="B93" s="34"/>
      <c r="C93" s="221" t="s">
        <v>222</v>
      </c>
      <c r="D93" s="221" t="s">
        <v>201</v>
      </c>
      <c r="E93" s="222" t="s">
        <v>846</v>
      </c>
      <c r="F93" s="223" t="s">
        <v>847</v>
      </c>
      <c r="G93" s="224" t="s">
        <v>218</v>
      </c>
      <c r="H93" s="225">
        <v>3363</v>
      </c>
      <c r="I93" s="226"/>
      <c r="J93" s="227">
        <f>ROUND(I93*H93,2)</f>
        <v>0</v>
      </c>
      <c r="K93" s="223" t="s">
        <v>177</v>
      </c>
      <c r="L93" s="38"/>
      <c r="M93" s="228" t="s">
        <v>34</v>
      </c>
      <c r="N93" s="229" t="s">
        <v>46</v>
      </c>
      <c r="O93" s="6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180</v>
      </c>
      <c r="AT93" s="187" t="s">
        <v>201</v>
      </c>
      <c r="AU93" s="187" t="s">
        <v>82</v>
      </c>
      <c r="AY93" s="16" t="s">
        <v>179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82</v>
      </c>
      <c r="BK93" s="188">
        <f>ROUND(I93*H93,2)</f>
        <v>0</v>
      </c>
      <c r="BL93" s="16" t="s">
        <v>180</v>
      </c>
      <c r="BM93" s="187" t="s">
        <v>848</v>
      </c>
    </row>
    <row r="94" spans="1:65" s="2" customFormat="1" ht="29.25">
      <c r="A94" s="33"/>
      <c r="B94" s="34"/>
      <c r="C94" s="35"/>
      <c r="D94" s="189" t="s">
        <v>182</v>
      </c>
      <c r="E94" s="35"/>
      <c r="F94" s="190" t="s">
        <v>849</v>
      </c>
      <c r="G94" s="35"/>
      <c r="H94" s="35"/>
      <c r="I94" s="114"/>
      <c r="J94" s="35"/>
      <c r="K94" s="35"/>
      <c r="L94" s="38"/>
      <c r="M94" s="191"/>
      <c r="N94" s="19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182</v>
      </c>
      <c r="AU94" s="16" t="s">
        <v>82</v>
      </c>
    </row>
    <row r="95" spans="1:65" s="2" customFormat="1" ht="21.75" customHeight="1">
      <c r="A95" s="33"/>
      <c r="B95" s="34"/>
      <c r="C95" s="221" t="s">
        <v>178</v>
      </c>
      <c r="D95" s="221" t="s">
        <v>201</v>
      </c>
      <c r="E95" s="222" t="s">
        <v>850</v>
      </c>
      <c r="F95" s="223" t="s">
        <v>851</v>
      </c>
      <c r="G95" s="224" t="s">
        <v>545</v>
      </c>
      <c r="H95" s="237"/>
      <c r="I95" s="226"/>
      <c r="J95" s="227">
        <f>ROUND(I95*H95,2)</f>
        <v>0</v>
      </c>
      <c r="K95" s="223" t="s">
        <v>177</v>
      </c>
      <c r="L95" s="38"/>
      <c r="M95" s="228" t="s">
        <v>34</v>
      </c>
      <c r="N95" s="229" t="s">
        <v>46</v>
      </c>
      <c r="O95" s="6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835</v>
      </c>
      <c r="AT95" s="187" t="s">
        <v>201</v>
      </c>
      <c r="AU95" s="187" t="s">
        <v>82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835</v>
      </c>
      <c r="BM95" s="187" t="s">
        <v>852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851</v>
      </c>
      <c r="G96" s="35"/>
      <c r="H96" s="35"/>
      <c r="I96" s="114"/>
      <c r="J96" s="35"/>
      <c r="K96" s="35"/>
      <c r="L96" s="38"/>
      <c r="M96" s="233"/>
      <c r="N96" s="234"/>
      <c r="O96" s="235"/>
      <c r="P96" s="235"/>
      <c r="Q96" s="235"/>
      <c r="R96" s="235"/>
      <c r="S96" s="235"/>
      <c r="T96" s="236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82</v>
      </c>
    </row>
    <row r="97" spans="1:31" s="2" customFormat="1" ht="6.95" customHeight="1">
      <c r="A97" s="33"/>
      <c r="B97" s="46"/>
      <c r="C97" s="47"/>
      <c r="D97" s="47"/>
      <c r="E97" s="47"/>
      <c r="F97" s="47"/>
      <c r="G97" s="47"/>
      <c r="H97" s="47"/>
      <c r="I97" s="141"/>
      <c r="J97" s="47"/>
      <c r="K97" s="47"/>
      <c r="L97" s="38"/>
      <c r="M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</sheetData>
  <sheetProtection algorithmName="SHA-512" hashValue="TZ+OMpRBtelTwsOfC0tiuY+GlLa70Lmieh4cSZ3AQxYFp0PwZotwVqLdVpOBoVMthBNbgvlK2isGVTMyRND73Q==" saltValue="56Bbj+zBUmw6rQ1OKbmFZ4YR+c/mNZ+njn/YHfURo2jHBRpaT3XnsCEY+L2utY3WBtZKuaM0eSePN4OPHv05hw==" spinCount="100000" sheet="1" objects="1" scenarios="1" formatColumns="0" formatRows="0" autoFilter="0"/>
  <autoFilter ref="C79:K9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s="1" customFormat="1" ht="37.5" customHeight="1"/>
    <row r="2" spans="2:11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4" customFormat="1" ht="45" customHeight="1">
      <c r="B3" s="242"/>
      <c r="C3" s="371" t="s">
        <v>853</v>
      </c>
      <c r="D3" s="371"/>
      <c r="E3" s="371"/>
      <c r="F3" s="371"/>
      <c r="G3" s="371"/>
      <c r="H3" s="371"/>
      <c r="I3" s="371"/>
      <c r="J3" s="371"/>
      <c r="K3" s="243"/>
    </row>
    <row r="4" spans="2:11" s="1" customFormat="1" ht="25.5" customHeight="1">
      <c r="B4" s="244"/>
      <c r="C4" s="376" t="s">
        <v>854</v>
      </c>
      <c r="D4" s="376"/>
      <c r="E4" s="376"/>
      <c r="F4" s="376"/>
      <c r="G4" s="376"/>
      <c r="H4" s="376"/>
      <c r="I4" s="376"/>
      <c r="J4" s="376"/>
      <c r="K4" s="245"/>
    </row>
    <row r="5" spans="2:11" s="1" customFormat="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>
      <c r="B6" s="244"/>
      <c r="C6" s="375" t="s">
        <v>855</v>
      </c>
      <c r="D6" s="375"/>
      <c r="E6" s="375"/>
      <c r="F6" s="375"/>
      <c r="G6" s="375"/>
      <c r="H6" s="375"/>
      <c r="I6" s="375"/>
      <c r="J6" s="375"/>
      <c r="K6" s="245"/>
    </row>
    <row r="7" spans="2:11" s="1" customFormat="1" ht="15" customHeight="1">
      <c r="B7" s="248"/>
      <c r="C7" s="375" t="s">
        <v>856</v>
      </c>
      <c r="D7" s="375"/>
      <c r="E7" s="375"/>
      <c r="F7" s="375"/>
      <c r="G7" s="375"/>
      <c r="H7" s="375"/>
      <c r="I7" s="375"/>
      <c r="J7" s="375"/>
      <c r="K7" s="245"/>
    </row>
    <row r="8" spans="2:11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>
      <c r="B9" s="248"/>
      <c r="C9" s="375" t="s">
        <v>857</v>
      </c>
      <c r="D9" s="375"/>
      <c r="E9" s="375"/>
      <c r="F9" s="375"/>
      <c r="G9" s="375"/>
      <c r="H9" s="375"/>
      <c r="I9" s="375"/>
      <c r="J9" s="375"/>
      <c r="K9" s="245"/>
    </row>
    <row r="10" spans="2:11" s="1" customFormat="1" ht="15" customHeight="1">
      <c r="B10" s="248"/>
      <c r="C10" s="247"/>
      <c r="D10" s="375" t="s">
        <v>858</v>
      </c>
      <c r="E10" s="375"/>
      <c r="F10" s="375"/>
      <c r="G10" s="375"/>
      <c r="H10" s="375"/>
      <c r="I10" s="375"/>
      <c r="J10" s="375"/>
      <c r="K10" s="245"/>
    </row>
    <row r="11" spans="2:11" s="1" customFormat="1" ht="15" customHeight="1">
      <c r="B11" s="248"/>
      <c r="C11" s="249"/>
      <c r="D11" s="375" t="s">
        <v>859</v>
      </c>
      <c r="E11" s="375"/>
      <c r="F11" s="375"/>
      <c r="G11" s="375"/>
      <c r="H11" s="375"/>
      <c r="I11" s="375"/>
      <c r="J11" s="375"/>
      <c r="K11" s="245"/>
    </row>
    <row r="12" spans="2:11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>
      <c r="B13" s="248"/>
      <c r="C13" s="249"/>
      <c r="D13" s="250" t="s">
        <v>860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>
      <c r="B15" s="248"/>
      <c r="C15" s="249"/>
      <c r="D15" s="375" t="s">
        <v>861</v>
      </c>
      <c r="E15" s="375"/>
      <c r="F15" s="375"/>
      <c r="G15" s="375"/>
      <c r="H15" s="375"/>
      <c r="I15" s="375"/>
      <c r="J15" s="375"/>
      <c r="K15" s="245"/>
    </row>
    <row r="16" spans="2:11" s="1" customFormat="1" ht="15" customHeight="1">
      <c r="B16" s="248"/>
      <c r="C16" s="249"/>
      <c r="D16" s="375" t="s">
        <v>862</v>
      </c>
      <c r="E16" s="375"/>
      <c r="F16" s="375"/>
      <c r="G16" s="375"/>
      <c r="H16" s="375"/>
      <c r="I16" s="375"/>
      <c r="J16" s="375"/>
      <c r="K16" s="245"/>
    </row>
    <row r="17" spans="2:11" s="1" customFormat="1" ht="15" customHeight="1">
      <c r="B17" s="248"/>
      <c r="C17" s="249"/>
      <c r="D17" s="375" t="s">
        <v>863</v>
      </c>
      <c r="E17" s="375"/>
      <c r="F17" s="375"/>
      <c r="G17" s="375"/>
      <c r="H17" s="375"/>
      <c r="I17" s="375"/>
      <c r="J17" s="375"/>
      <c r="K17" s="245"/>
    </row>
    <row r="18" spans="2:11" s="1" customFormat="1" ht="15" customHeight="1">
      <c r="B18" s="248"/>
      <c r="C18" s="249"/>
      <c r="D18" s="249"/>
      <c r="E18" s="251" t="s">
        <v>81</v>
      </c>
      <c r="F18" s="375" t="s">
        <v>864</v>
      </c>
      <c r="G18" s="375"/>
      <c r="H18" s="375"/>
      <c r="I18" s="375"/>
      <c r="J18" s="375"/>
      <c r="K18" s="245"/>
    </row>
    <row r="19" spans="2:11" s="1" customFormat="1" ht="15" customHeight="1">
      <c r="B19" s="248"/>
      <c r="C19" s="249"/>
      <c r="D19" s="249"/>
      <c r="E19" s="251" t="s">
        <v>865</v>
      </c>
      <c r="F19" s="375" t="s">
        <v>866</v>
      </c>
      <c r="G19" s="375"/>
      <c r="H19" s="375"/>
      <c r="I19" s="375"/>
      <c r="J19" s="375"/>
      <c r="K19" s="245"/>
    </row>
    <row r="20" spans="2:11" s="1" customFormat="1" ht="15" customHeight="1">
      <c r="B20" s="248"/>
      <c r="C20" s="249"/>
      <c r="D20" s="249"/>
      <c r="E20" s="251" t="s">
        <v>867</v>
      </c>
      <c r="F20" s="375" t="s">
        <v>868</v>
      </c>
      <c r="G20" s="375"/>
      <c r="H20" s="375"/>
      <c r="I20" s="375"/>
      <c r="J20" s="375"/>
      <c r="K20" s="245"/>
    </row>
    <row r="21" spans="2:11" s="1" customFormat="1" ht="15" customHeight="1">
      <c r="B21" s="248"/>
      <c r="C21" s="249"/>
      <c r="D21" s="249"/>
      <c r="E21" s="251" t="s">
        <v>143</v>
      </c>
      <c r="F21" s="375" t="s">
        <v>144</v>
      </c>
      <c r="G21" s="375"/>
      <c r="H21" s="375"/>
      <c r="I21" s="375"/>
      <c r="J21" s="375"/>
      <c r="K21" s="245"/>
    </row>
    <row r="22" spans="2:11" s="1" customFormat="1" ht="15" customHeight="1">
      <c r="B22" s="248"/>
      <c r="C22" s="249"/>
      <c r="D22" s="249"/>
      <c r="E22" s="251" t="s">
        <v>274</v>
      </c>
      <c r="F22" s="375" t="s">
        <v>275</v>
      </c>
      <c r="G22" s="375"/>
      <c r="H22" s="375"/>
      <c r="I22" s="375"/>
      <c r="J22" s="375"/>
      <c r="K22" s="245"/>
    </row>
    <row r="23" spans="2:11" s="1" customFormat="1" ht="15" customHeight="1">
      <c r="B23" s="248"/>
      <c r="C23" s="249"/>
      <c r="D23" s="249"/>
      <c r="E23" s="251" t="s">
        <v>88</v>
      </c>
      <c r="F23" s="375" t="s">
        <v>869</v>
      </c>
      <c r="G23" s="375"/>
      <c r="H23" s="375"/>
      <c r="I23" s="375"/>
      <c r="J23" s="375"/>
      <c r="K23" s="245"/>
    </row>
    <row r="24" spans="2:11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>
      <c r="B25" s="248"/>
      <c r="C25" s="375" t="s">
        <v>870</v>
      </c>
      <c r="D25" s="375"/>
      <c r="E25" s="375"/>
      <c r="F25" s="375"/>
      <c r="G25" s="375"/>
      <c r="H25" s="375"/>
      <c r="I25" s="375"/>
      <c r="J25" s="375"/>
      <c r="K25" s="245"/>
    </row>
    <row r="26" spans="2:11" s="1" customFormat="1" ht="15" customHeight="1">
      <c r="B26" s="248"/>
      <c r="C26" s="375" t="s">
        <v>871</v>
      </c>
      <c r="D26" s="375"/>
      <c r="E26" s="375"/>
      <c r="F26" s="375"/>
      <c r="G26" s="375"/>
      <c r="H26" s="375"/>
      <c r="I26" s="375"/>
      <c r="J26" s="375"/>
      <c r="K26" s="245"/>
    </row>
    <row r="27" spans="2:11" s="1" customFormat="1" ht="15" customHeight="1">
      <c r="B27" s="248"/>
      <c r="C27" s="247"/>
      <c r="D27" s="375" t="s">
        <v>872</v>
      </c>
      <c r="E27" s="375"/>
      <c r="F27" s="375"/>
      <c r="G27" s="375"/>
      <c r="H27" s="375"/>
      <c r="I27" s="375"/>
      <c r="J27" s="375"/>
      <c r="K27" s="245"/>
    </row>
    <row r="28" spans="2:11" s="1" customFormat="1" ht="15" customHeight="1">
      <c r="B28" s="248"/>
      <c r="C28" s="249"/>
      <c r="D28" s="375" t="s">
        <v>873</v>
      </c>
      <c r="E28" s="375"/>
      <c r="F28" s="375"/>
      <c r="G28" s="375"/>
      <c r="H28" s="375"/>
      <c r="I28" s="375"/>
      <c r="J28" s="375"/>
      <c r="K28" s="245"/>
    </row>
    <row r="29" spans="2:11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>
      <c r="B30" s="248"/>
      <c r="C30" s="249"/>
      <c r="D30" s="375" t="s">
        <v>874</v>
      </c>
      <c r="E30" s="375"/>
      <c r="F30" s="375"/>
      <c r="G30" s="375"/>
      <c r="H30" s="375"/>
      <c r="I30" s="375"/>
      <c r="J30" s="375"/>
      <c r="K30" s="245"/>
    </row>
    <row r="31" spans="2:11" s="1" customFormat="1" ht="15" customHeight="1">
      <c r="B31" s="248"/>
      <c r="C31" s="249"/>
      <c r="D31" s="375" t="s">
        <v>875</v>
      </c>
      <c r="E31" s="375"/>
      <c r="F31" s="375"/>
      <c r="G31" s="375"/>
      <c r="H31" s="375"/>
      <c r="I31" s="375"/>
      <c r="J31" s="375"/>
      <c r="K31" s="245"/>
    </row>
    <row r="32" spans="2:11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>
      <c r="B33" s="248"/>
      <c r="C33" s="249"/>
      <c r="D33" s="375" t="s">
        <v>876</v>
      </c>
      <c r="E33" s="375"/>
      <c r="F33" s="375"/>
      <c r="G33" s="375"/>
      <c r="H33" s="375"/>
      <c r="I33" s="375"/>
      <c r="J33" s="375"/>
      <c r="K33" s="245"/>
    </row>
    <row r="34" spans="2:11" s="1" customFormat="1" ht="15" customHeight="1">
      <c r="B34" s="248"/>
      <c r="C34" s="249"/>
      <c r="D34" s="375" t="s">
        <v>877</v>
      </c>
      <c r="E34" s="375"/>
      <c r="F34" s="375"/>
      <c r="G34" s="375"/>
      <c r="H34" s="375"/>
      <c r="I34" s="375"/>
      <c r="J34" s="375"/>
      <c r="K34" s="245"/>
    </row>
    <row r="35" spans="2:11" s="1" customFormat="1" ht="15" customHeight="1">
      <c r="B35" s="248"/>
      <c r="C35" s="249"/>
      <c r="D35" s="375" t="s">
        <v>878</v>
      </c>
      <c r="E35" s="375"/>
      <c r="F35" s="375"/>
      <c r="G35" s="375"/>
      <c r="H35" s="375"/>
      <c r="I35" s="375"/>
      <c r="J35" s="375"/>
      <c r="K35" s="245"/>
    </row>
    <row r="36" spans="2:11" s="1" customFormat="1" ht="15" customHeight="1">
      <c r="B36" s="248"/>
      <c r="C36" s="249"/>
      <c r="D36" s="247"/>
      <c r="E36" s="250" t="s">
        <v>161</v>
      </c>
      <c r="F36" s="247"/>
      <c r="G36" s="375" t="s">
        <v>879</v>
      </c>
      <c r="H36" s="375"/>
      <c r="I36" s="375"/>
      <c r="J36" s="375"/>
      <c r="K36" s="245"/>
    </row>
    <row r="37" spans="2:11" s="1" customFormat="1" ht="30.75" customHeight="1">
      <c r="B37" s="248"/>
      <c r="C37" s="249"/>
      <c r="D37" s="247"/>
      <c r="E37" s="250" t="s">
        <v>880</v>
      </c>
      <c r="F37" s="247"/>
      <c r="G37" s="375" t="s">
        <v>881</v>
      </c>
      <c r="H37" s="375"/>
      <c r="I37" s="375"/>
      <c r="J37" s="375"/>
      <c r="K37" s="245"/>
    </row>
    <row r="38" spans="2:11" s="1" customFormat="1" ht="15" customHeight="1">
      <c r="B38" s="248"/>
      <c r="C38" s="249"/>
      <c r="D38" s="247"/>
      <c r="E38" s="250" t="s">
        <v>56</v>
      </c>
      <c r="F38" s="247"/>
      <c r="G38" s="375" t="s">
        <v>882</v>
      </c>
      <c r="H38" s="375"/>
      <c r="I38" s="375"/>
      <c r="J38" s="375"/>
      <c r="K38" s="245"/>
    </row>
    <row r="39" spans="2:11" s="1" customFormat="1" ht="15" customHeight="1">
      <c r="B39" s="248"/>
      <c r="C39" s="249"/>
      <c r="D39" s="247"/>
      <c r="E39" s="250" t="s">
        <v>57</v>
      </c>
      <c r="F39" s="247"/>
      <c r="G39" s="375" t="s">
        <v>883</v>
      </c>
      <c r="H39" s="375"/>
      <c r="I39" s="375"/>
      <c r="J39" s="375"/>
      <c r="K39" s="245"/>
    </row>
    <row r="40" spans="2:11" s="1" customFormat="1" ht="15" customHeight="1">
      <c r="B40" s="248"/>
      <c r="C40" s="249"/>
      <c r="D40" s="247"/>
      <c r="E40" s="250" t="s">
        <v>162</v>
      </c>
      <c r="F40" s="247"/>
      <c r="G40" s="375" t="s">
        <v>884</v>
      </c>
      <c r="H40" s="375"/>
      <c r="I40" s="375"/>
      <c r="J40" s="375"/>
      <c r="K40" s="245"/>
    </row>
    <row r="41" spans="2:11" s="1" customFormat="1" ht="15" customHeight="1">
      <c r="B41" s="248"/>
      <c r="C41" s="249"/>
      <c r="D41" s="247"/>
      <c r="E41" s="250" t="s">
        <v>163</v>
      </c>
      <c r="F41" s="247"/>
      <c r="G41" s="375" t="s">
        <v>885</v>
      </c>
      <c r="H41" s="375"/>
      <c r="I41" s="375"/>
      <c r="J41" s="375"/>
      <c r="K41" s="245"/>
    </row>
    <row r="42" spans="2:11" s="1" customFormat="1" ht="15" customHeight="1">
      <c r="B42" s="248"/>
      <c r="C42" s="249"/>
      <c r="D42" s="247"/>
      <c r="E42" s="250" t="s">
        <v>886</v>
      </c>
      <c r="F42" s="247"/>
      <c r="G42" s="375" t="s">
        <v>887</v>
      </c>
      <c r="H42" s="375"/>
      <c r="I42" s="375"/>
      <c r="J42" s="375"/>
      <c r="K42" s="245"/>
    </row>
    <row r="43" spans="2:11" s="1" customFormat="1" ht="15" customHeight="1">
      <c r="B43" s="248"/>
      <c r="C43" s="249"/>
      <c r="D43" s="247"/>
      <c r="E43" s="250"/>
      <c r="F43" s="247"/>
      <c r="G43" s="375" t="s">
        <v>888</v>
      </c>
      <c r="H43" s="375"/>
      <c r="I43" s="375"/>
      <c r="J43" s="375"/>
      <c r="K43" s="245"/>
    </row>
    <row r="44" spans="2:11" s="1" customFormat="1" ht="15" customHeight="1">
      <c r="B44" s="248"/>
      <c r="C44" s="249"/>
      <c r="D44" s="247"/>
      <c r="E44" s="250" t="s">
        <v>889</v>
      </c>
      <c r="F44" s="247"/>
      <c r="G44" s="375" t="s">
        <v>890</v>
      </c>
      <c r="H44" s="375"/>
      <c r="I44" s="375"/>
      <c r="J44" s="375"/>
      <c r="K44" s="245"/>
    </row>
    <row r="45" spans="2:11" s="1" customFormat="1" ht="15" customHeight="1">
      <c r="B45" s="248"/>
      <c r="C45" s="249"/>
      <c r="D45" s="247"/>
      <c r="E45" s="250" t="s">
        <v>165</v>
      </c>
      <c r="F45" s="247"/>
      <c r="G45" s="375" t="s">
        <v>891</v>
      </c>
      <c r="H45" s="375"/>
      <c r="I45" s="375"/>
      <c r="J45" s="375"/>
      <c r="K45" s="245"/>
    </row>
    <row r="46" spans="2:11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>
      <c r="B47" s="248"/>
      <c r="C47" s="249"/>
      <c r="D47" s="375" t="s">
        <v>892</v>
      </c>
      <c r="E47" s="375"/>
      <c r="F47" s="375"/>
      <c r="G47" s="375"/>
      <c r="H47" s="375"/>
      <c r="I47" s="375"/>
      <c r="J47" s="375"/>
      <c r="K47" s="245"/>
    </row>
    <row r="48" spans="2:11" s="1" customFormat="1" ht="15" customHeight="1">
      <c r="B48" s="248"/>
      <c r="C48" s="249"/>
      <c r="D48" s="249"/>
      <c r="E48" s="375" t="s">
        <v>893</v>
      </c>
      <c r="F48" s="375"/>
      <c r="G48" s="375"/>
      <c r="H48" s="375"/>
      <c r="I48" s="375"/>
      <c r="J48" s="375"/>
      <c r="K48" s="245"/>
    </row>
    <row r="49" spans="2:11" s="1" customFormat="1" ht="15" customHeight="1">
      <c r="B49" s="248"/>
      <c r="C49" s="249"/>
      <c r="D49" s="249"/>
      <c r="E49" s="375" t="s">
        <v>894</v>
      </c>
      <c r="F49" s="375"/>
      <c r="G49" s="375"/>
      <c r="H49" s="375"/>
      <c r="I49" s="375"/>
      <c r="J49" s="375"/>
      <c r="K49" s="245"/>
    </row>
    <row r="50" spans="2:11" s="1" customFormat="1" ht="15" customHeight="1">
      <c r="B50" s="248"/>
      <c r="C50" s="249"/>
      <c r="D50" s="249"/>
      <c r="E50" s="375" t="s">
        <v>895</v>
      </c>
      <c r="F50" s="375"/>
      <c r="G50" s="375"/>
      <c r="H50" s="375"/>
      <c r="I50" s="375"/>
      <c r="J50" s="375"/>
      <c r="K50" s="245"/>
    </row>
    <row r="51" spans="2:11" s="1" customFormat="1" ht="15" customHeight="1">
      <c r="B51" s="248"/>
      <c r="C51" s="249"/>
      <c r="D51" s="375" t="s">
        <v>896</v>
      </c>
      <c r="E51" s="375"/>
      <c r="F51" s="375"/>
      <c r="G51" s="375"/>
      <c r="H51" s="375"/>
      <c r="I51" s="375"/>
      <c r="J51" s="375"/>
      <c r="K51" s="245"/>
    </row>
    <row r="52" spans="2:11" s="1" customFormat="1" ht="25.5" customHeight="1">
      <c r="B52" s="244"/>
      <c r="C52" s="376" t="s">
        <v>897</v>
      </c>
      <c r="D52" s="376"/>
      <c r="E52" s="376"/>
      <c r="F52" s="376"/>
      <c r="G52" s="376"/>
      <c r="H52" s="376"/>
      <c r="I52" s="376"/>
      <c r="J52" s="376"/>
      <c r="K52" s="245"/>
    </row>
    <row r="53" spans="2:11" s="1" customFormat="1" ht="5.25" customHeight="1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>
      <c r="B54" s="244"/>
      <c r="C54" s="375" t="s">
        <v>898</v>
      </c>
      <c r="D54" s="375"/>
      <c r="E54" s="375"/>
      <c r="F54" s="375"/>
      <c r="G54" s="375"/>
      <c r="H54" s="375"/>
      <c r="I54" s="375"/>
      <c r="J54" s="375"/>
      <c r="K54" s="245"/>
    </row>
    <row r="55" spans="2:11" s="1" customFormat="1" ht="15" customHeight="1">
      <c r="B55" s="244"/>
      <c r="C55" s="375" t="s">
        <v>899</v>
      </c>
      <c r="D55" s="375"/>
      <c r="E55" s="375"/>
      <c r="F55" s="375"/>
      <c r="G55" s="375"/>
      <c r="H55" s="375"/>
      <c r="I55" s="375"/>
      <c r="J55" s="375"/>
      <c r="K55" s="245"/>
    </row>
    <row r="56" spans="2:11" s="1" customFormat="1" ht="12.75" customHeight="1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>
      <c r="B57" s="244"/>
      <c r="C57" s="375" t="s">
        <v>900</v>
      </c>
      <c r="D57" s="375"/>
      <c r="E57" s="375"/>
      <c r="F57" s="375"/>
      <c r="G57" s="375"/>
      <c r="H57" s="375"/>
      <c r="I57" s="375"/>
      <c r="J57" s="375"/>
      <c r="K57" s="245"/>
    </row>
    <row r="58" spans="2:11" s="1" customFormat="1" ht="15" customHeight="1">
      <c r="B58" s="244"/>
      <c r="C58" s="249"/>
      <c r="D58" s="375" t="s">
        <v>901</v>
      </c>
      <c r="E58" s="375"/>
      <c r="F58" s="375"/>
      <c r="G58" s="375"/>
      <c r="H58" s="375"/>
      <c r="I58" s="375"/>
      <c r="J58" s="375"/>
      <c r="K58" s="245"/>
    </row>
    <row r="59" spans="2:11" s="1" customFormat="1" ht="15" customHeight="1">
      <c r="B59" s="244"/>
      <c r="C59" s="249"/>
      <c r="D59" s="375" t="s">
        <v>902</v>
      </c>
      <c r="E59" s="375"/>
      <c r="F59" s="375"/>
      <c r="G59" s="375"/>
      <c r="H59" s="375"/>
      <c r="I59" s="375"/>
      <c r="J59" s="375"/>
      <c r="K59" s="245"/>
    </row>
    <row r="60" spans="2:11" s="1" customFormat="1" ht="15" customHeight="1">
      <c r="B60" s="244"/>
      <c r="C60" s="249"/>
      <c r="D60" s="375" t="s">
        <v>903</v>
      </c>
      <c r="E60" s="375"/>
      <c r="F60" s="375"/>
      <c r="G60" s="375"/>
      <c r="H60" s="375"/>
      <c r="I60" s="375"/>
      <c r="J60" s="375"/>
      <c r="K60" s="245"/>
    </row>
    <row r="61" spans="2:11" s="1" customFormat="1" ht="15" customHeight="1">
      <c r="B61" s="244"/>
      <c r="C61" s="249"/>
      <c r="D61" s="375" t="s">
        <v>904</v>
      </c>
      <c r="E61" s="375"/>
      <c r="F61" s="375"/>
      <c r="G61" s="375"/>
      <c r="H61" s="375"/>
      <c r="I61" s="375"/>
      <c r="J61" s="375"/>
      <c r="K61" s="245"/>
    </row>
    <row r="62" spans="2:11" s="1" customFormat="1" ht="15" customHeight="1">
      <c r="B62" s="244"/>
      <c r="C62" s="249"/>
      <c r="D62" s="377" t="s">
        <v>905</v>
      </c>
      <c r="E62" s="377"/>
      <c r="F62" s="377"/>
      <c r="G62" s="377"/>
      <c r="H62" s="377"/>
      <c r="I62" s="377"/>
      <c r="J62" s="377"/>
      <c r="K62" s="245"/>
    </row>
    <row r="63" spans="2:11" s="1" customFormat="1" ht="15" customHeight="1">
      <c r="B63" s="244"/>
      <c r="C63" s="249"/>
      <c r="D63" s="375" t="s">
        <v>906</v>
      </c>
      <c r="E63" s="375"/>
      <c r="F63" s="375"/>
      <c r="G63" s="375"/>
      <c r="H63" s="375"/>
      <c r="I63" s="375"/>
      <c r="J63" s="375"/>
      <c r="K63" s="245"/>
    </row>
    <row r="64" spans="2:11" s="1" customFormat="1" ht="12.75" customHeight="1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>
      <c r="B65" s="244"/>
      <c r="C65" s="249"/>
      <c r="D65" s="375" t="s">
        <v>907</v>
      </c>
      <c r="E65" s="375"/>
      <c r="F65" s="375"/>
      <c r="G65" s="375"/>
      <c r="H65" s="375"/>
      <c r="I65" s="375"/>
      <c r="J65" s="375"/>
      <c r="K65" s="245"/>
    </row>
    <row r="66" spans="2:11" s="1" customFormat="1" ht="15" customHeight="1">
      <c r="B66" s="244"/>
      <c r="C66" s="249"/>
      <c r="D66" s="377" t="s">
        <v>908</v>
      </c>
      <c r="E66" s="377"/>
      <c r="F66" s="377"/>
      <c r="G66" s="377"/>
      <c r="H66" s="377"/>
      <c r="I66" s="377"/>
      <c r="J66" s="377"/>
      <c r="K66" s="245"/>
    </row>
    <row r="67" spans="2:11" s="1" customFormat="1" ht="15" customHeight="1">
      <c r="B67" s="244"/>
      <c r="C67" s="249"/>
      <c r="D67" s="375" t="s">
        <v>909</v>
      </c>
      <c r="E67" s="375"/>
      <c r="F67" s="375"/>
      <c r="G67" s="375"/>
      <c r="H67" s="375"/>
      <c r="I67" s="375"/>
      <c r="J67" s="375"/>
      <c r="K67" s="245"/>
    </row>
    <row r="68" spans="2:11" s="1" customFormat="1" ht="15" customHeight="1">
      <c r="B68" s="244"/>
      <c r="C68" s="249"/>
      <c r="D68" s="375" t="s">
        <v>910</v>
      </c>
      <c r="E68" s="375"/>
      <c r="F68" s="375"/>
      <c r="G68" s="375"/>
      <c r="H68" s="375"/>
      <c r="I68" s="375"/>
      <c r="J68" s="375"/>
      <c r="K68" s="245"/>
    </row>
    <row r="69" spans="2:11" s="1" customFormat="1" ht="15" customHeight="1">
      <c r="B69" s="244"/>
      <c r="C69" s="249"/>
      <c r="D69" s="375" t="s">
        <v>911</v>
      </c>
      <c r="E69" s="375"/>
      <c r="F69" s="375"/>
      <c r="G69" s="375"/>
      <c r="H69" s="375"/>
      <c r="I69" s="375"/>
      <c r="J69" s="375"/>
      <c r="K69" s="245"/>
    </row>
    <row r="70" spans="2:11" s="1" customFormat="1" ht="15" customHeight="1">
      <c r="B70" s="244"/>
      <c r="C70" s="249"/>
      <c r="D70" s="375" t="s">
        <v>912</v>
      </c>
      <c r="E70" s="375"/>
      <c r="F70" s="375"/>
      <c r="G70" s="375"/>
      <c r="H70" s="375"/>
      <c r="I70" s="375"/>
      <c r="J70" s="375"/>
      <c r="K70" s="245"/>
    </row>
    <row r="71" spans="2:1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>
      <c r="B75" s="261"/>
      <c r="C75" s="370" t="s">
        <v>913</v>
      </c>
      <c r="D75" s="370"/>
      <c r="E75" s="370"/>
      <c r="F75" s="370"/>
      <c r="G75" s="370"/>
      <c r="H75" s="370"/>
      <c r="I75" s="370"/>
      <c r="J75" s="370"/>
      <c r="K75" s="262"/>
    </row>
    <row r="76" spans="2:11" s="1" customFormat="1" ht="17.25" customHeight="1">
      <c r="B76" s="261"/>
      <c r="C76" s="263" t="s">
        <v>914</v>
      </c>
      <c r="D76" s="263"/>
      <c r="E76" s="263"/>
      <c r="F76" s="263" t="s">
        <v>915</v>
      </c>
      <c r="G76" s="264"/>
      <c r="H76" s="263" t="s">
        <v>57</v>
      </c>
      <c r="I76" s="263" t="s">
        <v>60</v>
      </c>
      <c r="J76" s="263" t="s">
        <v>916</v>
      </c>
      <c r="K76" s="262"/>
    </row>
    <row r="77" spans="2:11" s="1" customFormat="1" ht="17.25" customHeight="1">
      <c r="B77" s="261"/>
      <c r="C77" s="265" t="s">
        <v>917</v>
      </c>
      <c r="D77" s="265"/>
      <c r="E77" s="265"/>
      <c r="F77" s="266" t="s">
        <v>918</v>
      </c>
      <c r="G77" s="267"/>
      <c r="H77" s="265"/>
      <c r="I77" s="265"/>
      <c r="J77" s="265" t="s">
        <v>919</v>
      </c>
      <c r="K77" s="262"/>
    </row>
    <row r="78" spans="2:11" s="1" customFormat="1" ht="5.25" customHeight="1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>
      <c r="B79" s="261"/>
      <c r="C79" s="250" t="s">
        <v>56</v>
      </c>
      <c r="D79" s="268"/>
      <c r="E79" s="268"/>
      <c r="F79" s="270" t="s">
        <v>920</v>
      </c>
      <c r="G79" s="269"/>
      <c r="H79" s="250" t="s">
        <v>921</v>
      </c>
      <c r="I79" s="250" t="s">
        <v>922</v>
      </c>
      <c r="J79" s="250">
        <v>20</v>
      </c>
      <c r="K79" s="262"/>
    </row>
    <row r="80" spans="2:11" s="1" customFormat="1" ht="15" customHeight="1">
      <c r="B80" s="261"/>
      <c r="C80" s="250" t="s">
        <v>923</v>
      </c>
      <c r="D80" s="250"/>
      <c r="E80" s="250"/>
      <c r="F80" s="270" t="s">
        <v>920</v>
      </c>
      <c r="G80" s="269"/>
      <c r="H80" s="250" t="s">
        <v>924</v>
      </c>
      <c r="I80" s="250" t="s">
        <v>922</v>
      </c>
      <c r="J80" s="250">
        <v>120</v>
      </c>
      <c r="K80" s="262"/>
    </row>
    <row r="81" spans="2:11" s="1" customFormat="1" ht="15" customHeight="1">
      <c r="B81" s="271"/>
      <c r="C81" s="250" t="s">
        <v>925</v>
      </c>
      <c r="D81" s="250"/>
      <c r="E81" s="250"/>
      <c r="F81" s="270" t="s">
        <v>926</v>
      </c>
      <c r="G81" s="269"/>
      <c r="H81" s="250" t="s">
        <v>927</v>
      </c>
      <c r="I81" s="250" t="s">
        <v>922</v>
      </c>
      <c r="J81" s="250">
        <v>50</v>
      </c>
      <c r="K81" s="262"/>
    </row>
    <row r="82" spans="2:11" s="1" customFormat="1" ht="15" customHeight="1">
      <c r="B82" s="271"/>
      <c r="C82" s="250" t="s">
        <v>928</v>
      </c>
      <c r="D82" s="250"/>
      <c r="E82" s="250"/>
      <c r="F82" s="270" t="s">
        <v>920</v>
      </c>
      <c r="G82" s="269"/>
      <c r="H82" s="250" t="s">
        <v>929</v>
      </c>
      <c r="I82" s="250" t="s">
        <v>930</v>
      </c>
      <c r="J82" s="250"/>
      <c r="K82" s="262"/>
    </row>
    <row r="83" spans="2:11" s="1" customFormat="1" ht="15" customHeight="1">
      <c r="B83" s="271"/>
      <c r="C83" s="272" t="s">
        <v>931</v>
      </c>
      <c r="D83" s="272"/>
      <c r="E83" s="272"/>
      <c r="F83" s="273" t="s">
        <v>926</v>
      </c>
      <c r="G83" s="272"/>
      <c r="H83" s="272" t="s">
        <v>932</v>
      </c>
      <c r="I83" s="272" t="s">
        <v>922</v>
      </c>
      <c r="J83" s="272">
        <v>15</v>
      </c>
      <c r="K83" s="262"/>
    </row>
    <row r="84" spans="2:11" s="1" customFormat="1" ht="15" customHeight="1">
      <c r="B84" s="271"/>
      <c r="C84" s="272" t="s">
        <v>933</v>
      </c>
      <c r="D84" s="272"/>
      <c r="E84" s="272"/>
      <c r="F84" s="273" t="s">
        <v>926</v>
      </c>
      <c r="G84" s="272"/>
      <c r="H84" s="272" t="s">
        <v>934</v>
      </c>
      <c r="I84" s="272" t="s">
        <v>922</v>
      </c>
      <c r="J84" s="272">
        <v>15</v>
      </c>
      <c r="K84" s="262"/>
    </row>
    <row r="85" spans="2:11" s="1" customFormat="1" ht="15" customHeight="1">
      <c r="B85" s="271"/>
      <c r="C85" s="272" t="s">
        <v>935</v>
      </c>
      <c r="D85" s="272"/>
      <c r="E85" s="272"/>
      <c r="F85" s="273" t="s">
        <v>926</v>
      </c>
      <c r="G85" s="272"/>
      <c r="H85" s="272" t="s">
        <v>936</v>
      </c>
      <c r="I85" s="272" t="s">
        <v>922</v>
      </c>
      <c r="J85" s="272">
        <v>20</v>
      </c>
      <c r="K85" s="262"/>
    </row>
    <row r="86" spans="2:11" s="1" customFormat="1" ht="15" customHeight="1">
      <c r="B86" s="271"/>
      <c r="C86" s="272" t="s">
        <v>937</v>
      </c>
      <c r="D86" s="272"/>
      <c r="E86" s="272"/>
      <c r="F86" s="273" t="s">
        <v>926</v>
      </c>
      <c r="G86" s="272"/>
      <c r="H86" s="272" t="s">
        <v>938</v>
      </c>
      <c r="I86" s="272" t="s">
        <v>922</v>
      </c>
      <c r="J86" s="272">
        <v>20</v>
      </c>
      <c r="K86" s="262"/>
    </row>
    <row r="87" spans="2:11" s="1" customFormat="1" ht="15" customHeight="1">
      <c r="B87" s="271"/>
      <c r="C87" s="250" t="s">
        <v>939</v>
      </c>
      <c r="D87" s="250"/>
      <c r="E87" s="250"/>
      <c r="F87" s="270" t="s">
        <v>926</v>
      </c>
      <c r="G87" s="269"/>
      <c r="H87" s="250" t="s">
        <v>940</v>
      </c>
      <c r="I87" s="250" t="s">
        <v>922</v>
      </c>
      <c r="J87" s="250">
        <v>50</v>
      </c>
      <c r="K87" s="262"/>
    </row>
    <row r="88" spans="2:11" s="1" customFormat="1" ht="15" customHeight="1">
      <c r="B88" s="271"/>
      <c r="C88" s="250" t="s">
        <v>941</v>
      </c>
      <c r="D88" s="250"/>
      <c r="E88" s="250"/>
      <c r="F88" s="270" t="s">
        <v>926</v>
      </c>
      <c r="G88" s="269"/>
      <c r="H88" s="250" t="s">
        <v>942</v>
      </c>
      <c r="I88" s="250" t="s">
        <v>922</v>
      </c>
      <c r="J88" s="250">
        <v>20</v>
      </c>
      <c r="K88" s="262"/>
    </row>
    <row r="89" spans="2:11" s="1" customFormat="1" ht="15" customHeight="1">
      <c r="B89" s="271"/>
      <c r="C89" s="250" t="s">
        <v>943</v>
      </c>
      <c r="D89" s="250"/>
      <c r="E89" s="250"/>
      <c r="F89" s="270" t="s">
        <v>926</v>
      </c>
      <c r="G89" s="269"/>
      <c r="H89" s="250" t="s">
        <v>944</v>
      </c>
      <c r="I89" s="250" t="s">
        <v>922</v>
      </c>
      <c r="J89" s="250">
        <v>20</v>
      </c>
      <c r="K89" s="262"/>
    </row>
    <row r="90" spans="2:11" s="1" customFormat="1" ht="15" customHeight="1">
      <c r="B90" s="271"/>
      <c r="C90" s="250" t="s">
        <v>945</v>
      </c>
      <c r="D90" s="250"/>
      <c r="E90" s="250"/>
      <c r="F90" s="270" t="s">
        <v>926</v>
      </c>
      <c r="G90" s="269"/>
      <c r="H90" s="250" t="s">
        <v>946</v>
      </c>
      <c r="I90" s="250" t="s">
        <v>922</v>
      </c>
      <c r="J90" s="250">
        <v>50</v>
      </c>
      <c r="K90" s="262"/>
    </row>
    <row r="91" spans="2:11" s="1" customFormat="1" ht="15" customHeight="1">
      <c r="B91" s="271"/>
      <c r="C91" s="250" t="s">
        <v>947</v>
      </c>
      <c r="D91" s="250"/>
      <c r="E91" s="250"/>
      <c r="F91" s="270" t="s">
        <v>926</v>
      </c>
      <c r="G91" s="269"/>
      <c r="H91" s="250" t="s">
        <v>947</v>
      </c>
      <c r="I91" s="250" t="s">
        <v>922</v>
      </c>
      <c r="J91" s="250">
        <v>50</v>
      </c>
      <c r="K91" s="262"/>
    </row>
    <row r="92" spans="2:11" s="1" customFormat="1" ht="15" customHeight="1">
      <c r="B92" s="271"/>
      <c r="C92" s="250" t="s">
        <v>948</v>
      </c>
      <c r="D92" s="250"/>
      <c r="E92" s="250"/>
      <c r="F92" s="270" t="s">
        <v>926</v>
      </c>
      <c r="G92" s="269"/>
      <c r="H92" s="250" t="s">
        <v>949</v>
      </c>
      <c r="I92" s="250" t="s">
        <v>922</v>
      </c>
      <c r="J92" s="250">
        <v>255</v>
      </c>
      <c r="K92" s="262"/>
    </row>
    <row r="93" spans="2:11" s="1" customFormat="1" ht="15" customHeight="1">
      <c r="B93" s="271"/>
      <c r="C93" s="250" t="s">
        <v>950</v>
      </c>
      <c r="D93" s="250"/>
      <c r="E93" s="250"/>
      <c r="F93" s="270" t="s">
        <v>920</v>
      </c>
      <c r="G93" s="269"/>
      <c r="H93" s="250" t="s">
        <v>951</v>
      </c>
      <c r="I93" s="250" t="s">
        <v>952</v>
      </c>
      <c r="J93" s="250"/>
      <c r="K93" s="262"/>
    </row>
    <row r="94" spans="2:11" s="1" customFormat="1" ht="15" customHeight="1">
      <c r="B94" s="271"/>
      <c r="C94" s="250" t="s">
        <v>953</v>
      </c>
      <c r="D94" s="250"/>
      <c r="E94" s="250"/>
      <c r="F94" s="270" t="s">
        <v>920</v>
      </c>
      <c r="G94" s="269"/>
      <c r="H94" s="250" t="s">
        <v>954</v>
      </c>
      <c r="I94" s="250" t="s">
        <v>955</v>
      </c>
      <c r="J94" s="250"/>
      <c r="K94" s="262"/>
    </row>
    <row r="95" spans="2:11" s="1" customFormat="1" ht="15" customHeight="1">
      <c r="B95" s="271"/>
      <c r="C95" s="250" t="s">
        <v>956</v>
      </c>
      <c r="D95" s="250"/>
      <c r="E95" s="250"/>
      <c r="F95" s="270" t="s">
        <v>920</v>
      </c>
      <c r="G95" s="269"/>
      <c r="H95" s="250" t="s">
        <v>956</v>
      </c>
      <c r="I95" s="250" t="s">
        <v>955</v>
      </c>
      <c r="J95" s="250"/>
      <c r="K95" s="262"/>
    </row>
    <row r="96" spans="2:11" s="1" customFormat="1" ht="15" customHeight="1">
      <c r="B96" s="271"/>
      <c r="C96" s="250" t="s">
        <v>41</v>
      </c>
      <c r="D96" s="250"/>
      <c r="E96" s="250"/>
      <c r="F96" s="270" t="s">
        <v>920</v>
      </c>
      <c r="G96" s="269"/>
      <c r="H96" s="250" t="s">
        <v>957</v>
      </c>
      <c r="I96" s="250" t="s">
        <v>955</v>
      </c>
      <c r="J96" s="250"/>
      <c r="K96" s="262"/>
    </row>
    <row r="97" spans="2:11" s="1" customFormat="1" ht="15" customHeight="1">
      <c r="B97" s="271"/>
      <c r="C97" s="250" t="s">
        <v>51</v>
      </c>
      <c r="D97" s="250"/>
      <c r="E97" s="250"/>
      <c r="F97" s="270" t="s">
        <v>920</v>
      </c>
      <c r="G97" s="269"/>
      <c r="H97" s="250" t="s">
        <v>958</v>
      </c>
      <c r="I97" s="250" t="s">
        <v>955</v>
      </c>
      <c r="J97" s="250"/>
      <c r="K97" s="262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>
      <c r="B102" s="261"/>
      <c r="C102" s="370" t="s">
        <v>959</v>
      </c>
      <c r="D102" s="370"/>
      <c r="E102" s="370"/>
      <c r="F102" s="370"/>
      <c r="G102" s="370"/>
      <c r="H102" s="370"/>
      <c r="I102" s="370"/>
      <c r="J102" s="370"/>
      <c r="K102" s="262"/>
    </row>
    <row r="103" spans="2:11" s="1" customFormat="1" ht="17.25" customHeight="1">
      <c r="B103" s="261"/>
      <c r="C103" s="263" t="s">
        <v>914</v>
      </c>
      <c r="D103" s="263"/>
      <c r="E103" s="263"/>
      <c r="F103" s="263" t="s">
        <v>915</v>
      </c>
      <c r="G103" s="264"/>
      <c r="H103" s="263" t="s">
        <v>57</v>
      </c>
      <c r="I103" s="263" t="s">
        <v>60</v>
      </c>
      <c r="J103" s="263" t="s">
        <v>916</v>
      </c>
      <c r="K103" s="262"/>
    </row>
    <row r="104" spans="2:11" s="1" customFormat="1" ht="17.25" customHeight="1">
      <c r="B104" s="261"/>
      <c r="C104" s="265" t="s">
        <v>917</v>
      </c>
      <c r="D104" s="265"/>
      <c r="E104" s="265"/>
      <c r="F104" s="266" t="s">
        <v>918</v>
      </c>
      <c r="G104" s="267"/>
      <c r="H104" s="265"/>
      <c r="I104" s="265"/>
      <c r="J104" s="265" t="s">
        <v>919</v>
      </c>
      <c r="K104" s="262"/>
    </row>
    <row r="105" spans="2:11" s="1" customFormat="1" ht="5.25" customHeight="1">
      <c r="B105" s="261"/>
      <c r="C105" s="263"/>
      <c r="D105" s="263"/>
      <c r="E105" s="263"/>
      <c r="F105" s="263"/>
      <c r="G105" s="279"/>
      <c r="H105" s="263"/>
      <c r="I105" s="263"/>
      <c r="J105" s="263"/>
      <c r="K105" s="262"/>
    </row>
    <row r="106" spans="2:11" s="1" customFormat="1" ht="15" customHeight="1">
      <c r="B106" s="261"/>
      <c r="C106" s="250" t="s">
        <v>56</v>
      </c>
      <c r="D106" s="268"/>
      <c r="E106" s="268"/>
      <c r="F106" s="270" t="s">
        <v>920</v>
      </c>
      <c r="G106" s="279"/>
      <c r="H106" s="250" t="s">
        <v>960</v>
      </c>
      <c r="I106" s="250" t="s">
        <v>922</v>
      </c>
      <c r="J106" s="250">
        <v>20</v>
      </c>
      <c r="K106" s="262"/>
    </row>
    <row r="107" spans="2:11" s="1" customFormat="1" ht="15" customHeight="1">
      <c r="B107" s="261"/>
      <c r="C107" s="250" t="s">
        <v>923</v>
      </c>
      <c r="D107" s="250"/>
      <c r="E107" s="250"/>
      <c r="F107" s="270" t="s">
        <v>920</v>
      </c>
      <c r="G107" s="250"/>
      <c r="H107" s="250" t="s">
        <v>960</v>
      </c>
      <c r="I107" s="250" t="s">
        <v>922</v>
      </c>
      <c r="J107" s="250">
        <v>120</v>
      </c>
      <c r="K107" s="262"/>
    </row>
    <row r="108" spans="2:11" s="1" customFormat="1" ht="15" customHeight="1">
      <c r="B108" s="271"/>
      <c r="C108" s="250" t="s">
        <v>925</v>
      </c>
      <c r="D108" s="250"/>
      <c r="E108" s="250"/>
      <c r="F108" s="270" t="s">
        <v>926</v>
      </c>
      <c r="G108" s="250"/>
      <c r="H108" s="250" t="s">
        <v>960</v>
      </c>
      <c r="I108" s="250" t="s">
        <v>922</v>
      </c>
      <c r="J108" s="250">
        <v>50</v>
      </c>
      <c r="K108" s="262"/>
    </row>
    <row r="109" spans="2:11" s="1" customFormat="1" ht="15" customHeight="1">
      <c r="B109" s="271"/>
      <c r="C109" s="250" t="s">
        <v>928</v>
      </c>
      <c r="D109" s="250"/>
      <c r="E109" s="250"/>
      <c r="F109" s="270" t="s">
        <v>920</v>
      </c>
      <c r="G109" s="250"/>
      <c r="H109" s="250" t="s">
        <v>960</v>
      </c>
      <c r="I109" s="250" t="s">
        <v>930</v>
      </c>
      <c r="J109" s="250"/>
      <c r="K109" s="262"/>
    </row>
    <row r="110" spans="2:11" s="1" customFormat="1" ht="15" customHeight="1">
      <c r="B110" s="271"/>
      <c r="C110" s="250" t="s">
        <v>939</v>
      </c>
      <c r="D110" s="250"/>
      <c r="E110" s="250"/>
      <c r="F110" s="270" t="s">
        <v>926</v>
      </c>
      <c r="G110" s="250"/>
      <c r="H110" s="250" t="s">
        <v>960</v>
      </c>
      <c r="I110" s="250" t="s">
        <v>922</v>
      </c>
      <c r="J110" s="250">
        <v>50</v>
      </c>
      <c r="K110" s="262"/>
    </row>
    <row r="111" spans="2:11" s="1" customFormat="1" ht="15" customHeight="1">
      <c r="B111" s="271"/>
      <c r="C111" s="250" t="s">
        <v>947</v>
      </c>
      <c r="D111" s="250"/>
      <c r="E111" s="250"/>
      <c r="F111" s="270" t="s">
        <v>926</v>
      </c>
      <c r="G111" s="250"/>
      <c r="H111" s="250" t="s">
        <v>960</v>
      </c>
      <c r="I111" s="250" t="s">
        <v>922</v>
      </c>
      <c r="J111" s="250">
        <v>50</v>
      </c>
      <c r="K111" s="262"/>
    </row>
    <row r="112" spans="2:11" s="1" customFormat="1" ht="15" customHeight="1">
      <c r="B112" s="271"/>
      <c r="C112" s="250" t="s">
        <v>945</v>
      </c>
      <c r="D112" s="250"/>
      <c r="E112" s="250"/>
      <c r="F112" s="270" t="s">
        <v>926</v>
      </c>
      <c r="G112" s="250"/>
      <c r="H112" s="250" t="s">
        <v>960</v>
      </c>
      <c r="I112" s="250" t="s">
        <v>922</v>
      </c>
      <c r="J112" s="250">
        <v>50</v>
      </c>
      <c r="K112" s="262"/>
    </row>
    <row r="113" spans="2:11" s="1" customFormat="1" ht="15" customHeight="1">
      <c r="B113" s="271"/>
      <c r="C113" s="250" t="s">
        <v>56</v>
      </c>
      <c r="D113" s="250"/>
      <c r="E113" s="250"/>
      <c r="F113" s="270" t="s">
        <v>920</v>
      </c>
      <c r="G113" s="250"/>
      <c r="H113" s="250" t="s">
        <v>961</v>
      </c>
      <c r="I113" s="250" t="s">
        <v>922</v>
      </c>
      <c r="J113" s="250">
        <v>20</v>
      </c>
      <c r="K113" s="262"/>
    </row>
    <row r="114" spans="2:11" s="1" customFormat="1" ht="15" customHeight="1">
      <c r="B114" s="271"/>
      <c r="C114" s="250" t="s">
        <v>962</v>
      </c>
      <c r="D114" s="250"/>
      <c r="E114" s="250"/>
      <c r="F114" s="270" t="s">
        <v>920</v>
      </c>
      <c r="G114" s="250"/>
      <c r="H114" s="250" t="s">
        <v>963</v>
      </c>
      <c r="I114" s="250" t="s">
        <v>922</v>
      </c>
      <c r="J114" s="250">
        <v>120</v>
      </c>
      <c r="K114" s="262"/>
    </row>
    <row r="115" spans="2:11" s="1" customFormat="1" ht="15" customHeight="1">
      <c r="B115" s="271"/>
      <c r="C115" s="250" t="s">
        <v>41</v>
      </c>
      <c r="D115" s="250"/>
      <c r="E115" s="250"/>
      <c r="F115" s="270" t="s">
        <v>920</v>
      </c>
      <c r="G115" s="250"/>
      <c r="H115" s="250" t="s">
        <v>964</v>
      </c>
      <c r="I115" s="250" t="s">
        <v>955</v>
      </c>
      <c r="J115" s="250"/>
      <c r="K115" s="262"/>
    </row>
    <row r="116" spans="2:11" s="1" customFormat="1" ht="15" customHeight="1">
      <c r="B116" s="271"/>
      <c r="C116" s="250" t="s">
        <v>51</v>
      </c>
      <c r="D116" s="250"/>
      <c r="E116" s="250"/>
      <c r="F116" s="270" t="s">
        <v>920</v>
      </c>
      <c r="G116" s="250"/>
      <c r="H116" s="250" t="s">
        <v>965</v>
      </c>
      <c r="I116" s="250" t="s">
        <v>955</v>
      </c>
      <c r="J116" s="250"/>
      <c r="K116" s="262"/>
    </row>
    <row r="117" spans="2:11" s="1" customFormat="1" ht="15" customHeight="1">
      <c r="B117" s="271"/>
      <c r="C117" s="250" t="s">
        <v>60</v>
      </c>
      <c r="D117" s="250"/>
      <c r="E117" s="250"/>
      <c r="F117" s="270" t="s">
        <v>920</v>
      </c>
      <c r="G117" s="250"/>
      <c r="H117" s="250" t="s">
        <v>966</v>
      </c>
      <c r="I117" s="250" t="s">
        <v>967</v>
      </c>
      <c r="J117" s="250"/>
      <c r="K117" s="262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47"/>
      <c r="D119" s="247"/>
      <c r="E119" s="247"/>
      <c r="F119" s="282"/>
      <c r="G119" s="247"/>
      <c r="H119" s="247"/>
      <c r="I119" s="247"/>
      <c r="J119" s="247"/>
      <c r="K119" s="281"/>
    </row>
    <row r="120" spans="2:11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71" t="s">
        <v>968</v>
      </c>
      <c r="D122" s="371"/>
      <c r="E122" s="371"/>
      <c r="F122" s="371"/>
      <c r="G122" s="371"/>
      <c r="H122" s="371"/>
      <c r="I122" s="371"/>
      <c r="J122" s="371"/>
      <c r="K122" s="287"/>
    </row>
    <row r="123" spans="2:11" s="1" customFormat="1" ht="17.25" customHeight="1">
      <c r="B123" s="288"/>
      <c r="C123" s="263" t="s">
        <v>914</v>
      </c>
      <c r="D123" s="263"/>
      <c r="E123" s="263"/>
      <c r="F123" s="263" t="s">
        <v>915</v>
      </c>
      <c r="G123" s="264"/>
      <c r="H123" s="263" t="s">
        <v>57</v>
      </c>
      <c r="I123" s="263" t="s">
        <v>60</v>
      </c>
      <c r="J123" s="263" t="s">
        <v>916</v>
      </c>
      <c r="K123" s="289"/>
    </row>
    <row r="124" spans="2:11" s="1" customFormat="1" ht="17.25" customHeight="1">
      <c r="B124" s="288"/>
      <c r="C124" s="265" t="s">
        <v>917</v>
      </c>
      <c r="D124" s="265"/>
      <c r="E124" s="265"/>
      <c r="F124" s="266" t="s">
        <v>918</v>
      </c>
      <c r="G124" s="267"/>
      <c r="H124" s="265"/>
      <c r="I124" s="265"/>
      <c r="J124" s="265" t="s">
        <v>919</v>
      </c>
      <c r="K124" s="289"/>
    </row>
    <row r="125" spans="2:11" s="1" customFormat="1" ht="5.25" customHeight="1">
      <c r="B125" s="290"/>
      <c r="C125" s="268"/>
      <c r="D125" s="268"/>
      <c r="E125" s="268"/>
      <c r="F125" s="268"/>
      <c r="G125" s="250"/>
      <c r="H125" s="268"/>
      <c r="I125" s="268"/>
      <c r="J125" s="268"/>
      <c r="K125" s="291"/>
    </row>
    <row r="126" spans="2:11" s="1" customFormat="1" ht="15" customHeight="1">
      <c r="B126" s="290"/>
      <c r="C126" s="250" t="s">
        <v>923</v>
      </c>
      <c r="D126" s="268"/>
      <c r="E126" s="268"/>
      <c r="F126" s="270" t="s">
        <v>920</v>
      </c>
      <c r="G126" s="250"/>
      <c r="H126" s="250" t="s">
        <v>960</v>
      </c>
      <c r="I126" s="250" t="s">
        <v>922</v>
      </c>
      <c r="J126" s="250">
        <v>120</v>
      </c>
      <c r="K126" s="292"/>
    </row>
    <row r="127" spans="2:11" s="1" customFormat="1" ht="15" customHeight="1">
      <c r="B127" s="290"/>
      <c r="C127" s="250" t="s">
        <v>969</v>
      </c>
      <c r="D127" s="250"/>
      <c r="E127" s="250"/>
      <c r="F127" s="270" t="s">
        <v>920</v>
      </c>
      <c r="G127" s="250"/>
      <c r="H127" s="250" t="s">
        <v>970</v>
      </c>
      <c r="I127" s="250" t="s">
        <v>922</v>
      </c>
      <c r="J127" s="250" t="s">
        <v>971</v>
      </c>
      <c r="K127" s="292"/>
    </row>
    <row r="128" spans="2:11" s="1" customFormat="1" ht="15" customHeight="1">
      <c r="B128" s="290"/>
      <c r="C128" s="250" t="s">
        <v>88</v>
      </c>
      <c r="D128" s="250"/>
      <c r="E128" s="250"/>
      <c r="F128" s="270" t="s">
        <v>920</v>
      </c>
      <c r="G128" s="250"/>
      <c r="H128" s="250" t="s">
        <v>972</v>
      </c>
      <c r="I128" s="250" t="s">
        <v>922</v>
      </c>
      <c r="J128" s="250" t="s">
        <v>971</v>
      </c>
      <c r="K128" s="292"/>
    </row>
    <row r="129" spans="2:11" s="1" customFormat="1" ht="15" customHeight="1">
      <c r="B129" s="290"/>
      <c r="C129" s="250" t="s">
        <v>931</v>
      </c>
      <c r="D129" s="250"/>
      <c r="E129" s="250"/>
      <c r="F129" s="270" t="s">
        <v>926</v>
      </c>
      <c r="G129" s="250"/>
      <c r="H129" s="250" t="s">
        <v>932</v>
      </c>
      <c r="I129" s="250" t="s">
        <v>922</v>
      </c>
      <c r="J129" s="250">
        <v>15</v>
      </c>
      <c r="K129" s="292"/>
    </row>
    <row r="130" spans="2:11" s="1" customFormat="1" ht="15" customHeight="1">
      <c r="B130" s="290"/>
      <c r="C130" s="272" t="s">
        <v>933</v>
      </c>
      <c r="D130" s="272"/>
      <c r="E130" s="272"/>
      <c r="F130" s="273" t="s">
        <v>926</v>
      </c>
      <c r="G130" s="272"/>
      <c r="H130" s="272" t="s">
        <v>934</v>
      </c>
      <c r="I130" s="272" t="s">
        <v>922</v>
      </c>
      <c r="J130" s="272">
        <v>15</v>
      </c>
      <c r="K130" s="292"/>
    </row>
    <row r="131" spans="2:11" s="1" customFormat="1" ht="15" customHeight="1">
      <c r="B131" s="290"/>
      <c r="C131" s="272" t="s">
        <v>935</v>
      </c>
      <c r="D131" s="272"/>
      <c r="E131" s="272"/>
      <c r="F131" s="273" t="s">
        <v>926</v>
      </c>
      <c r="G131" s="272"/>
      <c r="H131" s="272" t="s">
        <v>936</v>
      </c>
      <c r="I131" s="272" t="s">
        <v>922</v>
      </c>
      <c r="J131" s="272">
        <v>20</v>
      </c>
      <c r="K131" s="292"/>
    </row>
    <row r="132" spans="2:11" s="1" customFormat="1" ht="15" customHeight="1">
      <c r="B132" s="290"/>
      <c r="C132" s="272" t="s">
        <v>937</v>
      </c>
      <c r="D132" s="272"/>
      <c r="E132" s="272"/>
      <c r="F132" s="273" t="s">
        <v>926</v>
      </c>
      <c r="G132" s="272"/>
      <c r="H132" s="272" t="s">
        <v>938</v>
      </c>
      <c r="I132" s="272" t="s">
        <v>922</v>
      </c>
      <c r="J132" s="272">
        <v>20</v>
      </c>
      <c r="K132" s="292"/>
    </row>
    <row r="133" spans="2:11" s="1" customFormat="1" ht="15" customHeight="1">
      <c r="B133" s="290"/>
      <c r="C133" s="250" t="s">
        <v>925</v>
      </c>
      <c r="D133" s="250"/>
      <c r="E133" s="250"/>
      <c r="F133" s="270" t="s">
        <v>926</v>
      </c>
      <c r="G133" s="250"/>
      <c r="H133" s="250" t="s">
        <v>960</v>
      </c>
      <c r="I133" s="250" t="s">
        <v>922</v>
      </c>
      <c r="J133" s="250">
        <v>50</v>
      </c>
      <c r="K133" s="292"/>
    </row>
    <row r="134" spans="2:11" s="1" customFormat="1" ht="15" customHeight="1">
      <c r="B134" s="290"/>
      <c r="C134" s="250" t="s">
        <v>939</v>
      </c>
      <c r="D134" s="250"/>
      <c r="E134" s="250"/>
      <c r="F134" s="270" t="s">
        <v>926</v>
      </c>
      <c r="G134" s="250"/>
      <c r="H134" s="250" t="s">
        <v>960</v>
      </c>
      <c r="I134" s="250" t="s">
        <v>922</v>
      </c>
      <c r="J134" s="250">
        <v>50</v>
      </c>
      <c r="K134" s="292"/>
    </row>
    <row r="135" spans="2:11" s="1" customFormat="1" ht="15" customHeight="1">
      <c r="B135" s="290"/>
      <c r="C135" s="250" t="s">
        <v>945</v>
      </c>
      <c r="D135" s="250"/>
      <c r="E135" s="250"/>
      <c r="F135" s="270" t="s">
        <v>926</v>
      </c>
      <c r="G135" s="250"/>
      <c r="H135" s="250" t="s">
        <v>960</v>
      </c>
      <c r="I135" s="250" t="s">
        <v>922</v>
      </c>
      <c r="J135" s="250">
        <v>50</v>
      </c>
      <c r="K135" s="292"/>
    </row>
    <row r="136" spans="2:11" s="1" customFormat="1" ht="15" customHeight="1">
      <c r="B136" s="290"/>
      <c r="C136" s="250" t="s">
        <v>947</v>
      </c>
      <c r="D136" s="250"/>
      <c r="E136" s="250"/>
      <c r="F136" s="270" t="s">
        <v>926</v>
      </c>
      <c r="G136" s="250"/>
      <c r="H136" s="250" t="s">
        <v>960</v>
      </c>
      <c r="I136" s="250" t="s">
        <v>922</v>
      </c>
      <c r="J136" s="250">
        <v>50</v>
      </c>
      <c r="K136" s="292"/>
    </row>
    <row r="137" spans="2:11" s="1" customFormat="1" ht="15" customHeight="1">
      <c r="B137" s="290"/>
      <c r="C137" s="250" t="s">
        <v>948</v>
      </c>
      <c r="D137" s="250"/>
      <c r="E137" s="250"/>
      <c r="F137" s="270" t="s">
        <v>926</v>
      </c>
      <c r="G137" s="250"/>
      <c r="H137" s="250" t="s">
        <v>973</v>
      </c>
      <c r="I137" s="250" t="s">
        <v>922</v>
      </c>
      <c r="J137" s="250">
        <v>255</v>
      </c>
      <c r="K137" s="292"/>
    </row>
    <row r="138" spans="2:11" s="1" customFormat="1" ht="15" customHeight="1">
      <c r="B138" s="290"/>
      <c r="C138" s="250" t="s">
        <v>950</v>
      </c>
      <c r="D138" s="250"/>
      <c r="E138" s="250"/>
      <c r="F138" s="270" t="s">
        <v>920</v>
      </c>
      <c r="G138" s="250"/>
      <c r="H138" s="250" t="s">
        <v>974</v>
      </c>
      <c r="I138" s="250" t="s">
        <v>952</v>
      </c>
      <c r="J138" s="250"/>
      <c r="K138" s="292"/>
    </row>
    <row r="139" spans="2:11" s="1" customFormat="1" ht="15" customHeight="1">
      <c r="B139" s="290"/>
      <c r="C139" s="250" t="s">
        <v>953</v>
      </c>
      <c r="D139" s="250"/>
      <c r="E139" s="250"/>
      <c r="F139" s="270" t="s">
        <v>920</v>
      </c>
      <c r="G139" s="250"/>
      <c r="H139" s="250" t="s">
        <v>975</v>
      </c>
      <c r="I139" s="250" t="s">
        <v>955</v>
      </c>
      <c r="J139" s="250"/>
      <c r="K139" s="292"/>
    </row>
    <row r="140" spans="2:11" s="1" customFormat="1" ht="15" customHeight="1">
      <c r="B140" s="290"/>
      <c r="C140" s="250" t="s">
        <v>956</v>
      </c>
      <c r="D140" s="250"/>
      <c r="E140" s="250"/>
      <c r="F140" s="270" t="s">
        <v>920</v>
      </c>
      <c r="G140" s="250"/>
      <c r="H140" s="250" t="s">
        <v>956</v>
      </c>
      <c r="I140" s="250" t="s">
        <v>955</v>
      </c>
      <c r="J140" s="250"/>
      <c r="K140" s="292"/>
    </row>
    <row r="141" spans="2:11" s="1" customFormat="1" ht="15" customHeight="1">
      <c r="B141" s="290"/>
      <c r="C141" s="250" t="s">
        <v>41</v>
      </c>
      <c r="D141" s="250"/>
      <c r="E141" s="250"/>
      <c r="F141" s="270" t="s">
        <v>920</v>
      </c>
      <c r="G141" s="250"/>
      <c r="H141" s="250" t="s">
        <v>976</v>
      </c>
      <c r="I141" s="250" t="s">
        <v>955</v>
      </c>
      <c r="J141" s="250"/>
      <c r="K141" s="292"/>
    </row>
    <row r="142" spans="2:11" s="1" customFormat="1" ht="15" customHeight="1">
      <c r="B142" s="290"/>
      <c r="C142" s="250" t="s">
        <v>977</v>
      </c>
      <c r="D142" s="250"/>
      <c r="E142" s="250"/>
      <c r="F142" s="270" t="s">
        <v>920</v>
      </c>
      <c r="G142" s="250"/>
      <c r="H142" s="250" t="s">
        <v>978</v>
      </c>
      <c r="I142" s="250" t="s">
        <v>955</v>
      </c>
      <c r="J142" s="250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47"/>
      <c r="C144" s="247"/>
      <c r="D144" s="247"/>
      <c r="E144" s="247"/>
      <c r="F144" s="282"/>
      <c r="G144" s="247"/>
      <c r="H144" s="247"/>
      <c r="I144" s="247"/>
      <c r="J144" s="247"/>
      <c r="K144" s="247"/>
    </row>
    <row r="145" spans="2:11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>
      <c r="B147" s="261"/>
      <c r="C147" s="370" t="s">
        <v>979</v>
      </c>
      <c r="D147" s="370"/>
      <c r="E147" s="370"/>
      <c r="F147" s="370"/>
      <c r="G147" s="370"/>
      <c r="H147" s="370"/>
      <c r="I147" s="370"/>
      <c r="J147" s="370"/>
      <c r="K147" s="262"/>
    </row>
    <row r="148" spans="2:11" s="1" customFormat="1" ht="17.25" customHeight="1">
      <c r="B148" s="261"/>
      <c r="C148" s="263" t="s">
        <v>914</v>
      </c>
      <c r="D148" s="263"/>
      <c r="E148" s="263"/>
      <c r="F148" s="263" t="s">
        <v>915</v>
      </c>
      <c r="G148" s="264"/>
      <c r="H148" s="263" t="s">
        <v>57</v>
      </c>
      <c r="I148" s="263" t="s">
        <v>60</v>
      </c>
      <c r="J148" s="263" t="s">
        <v>916</v>
      </c>
      <c r="K148" s="262"/>
    </row>
    <row r="149" spans="2:11" s="1" customFormat="1" ht="17.25" customHeight="1">
      <c r="B149" s="261"/>
      <c r="C149" s="265" t="s">
        <v>917</v>
      </c>
      <c r="D149" s="265"/>
      <c r="E149" s="265"/>
      <c r="F149" s="266" t="s">
        <v>918</v>
      </c>
      <c r="G149" s="267"/>
      <c r="H149" s="265"/>
      <c r="I149" s="265"/>
      <c r="J149" s="265" t="s">
        <v>919</v>
      </c>
      <c r="K149" s="262"/>
    </row>
    <row r="150" spans="2:11" s="1" customFormat="1" ht="5.25" customHeight="1">
      <c r="B150" s="271"/>
      <c r="C150" s="268"/>
      <c r="D150" s="268"/>
      <c r="E150" s="268"/>
      <c r="F150" s="268"/>
      <c r="G150" s="269"/>
      <c r="H150" s="268"/>
      <c r="I150" s="268"/>
      <c r="J150" s="268"/>
      <c r="K150" s="292"/>
    </row>
    <row r="151" spans="2:11" s="1" customFormat="1" ht="15" customHeight="1">
      <c r="B151" s="271"/>
      <c r="C151" s="296" t="s">
        <v>923</v>
      </c>
      <c r="D151" s="250"/>
      <c r="E151" s="250"/>
      <c r="F151" s="297" t="s">
        <v>920</v>
      </c>
      <c r="G151" s="250"/>
      <c r="H151" s="296" t="s">
        <v>960</v>
      </c>
      <c r="I151" s="296" t="s">
        <v>922</v>
      </c>
      <c r="J151" s="296">
        <v>120</v>
      </c>
      <c r="K151" s="292"/>
    </row>
    <row r="152" spans="2:11" s="1" customFormat="1" ht="15" customHeight="1">
      <c r="B152" s="271"/>
      <c r="C152" s="296" t="s">
        <v>969</v>
      </c>
      <c r="D152" s="250"/>
      <c r="E152" s="250"/>
      <c r="F152" s="297" t="s">
        <v>920</v>
      </c>
      <c r="G152" s="250"/>
      <c r="H152" s="296" t="s">
        <v>980</v>
      </c>
      <c r="I152" s="296" t="s">
        <v>922</v>
      </c>
      <c r="J152" s="296" t="s">
        <v>971</v>
      </c>
      <c r="K152" s="292"/>
    </row>
    <row r="153" spans="2:11" s="1" customFormat="1" ht="15" customHeight="1">
      <c r="B153" s="271"/>
      <c r="C153" s="296" t="s">
        <v>88</v>
      </c>
      <c r="D153" s="250"/>
      <c r="E153" s="250"/>
      <c r="F153" s="297" t="s">
        <v>920</v>
      </c>
      <c r="G153" s="250"/>
      <c r="H153" s="296" t="s">
        <v>981</v>
      </c>
      <c r="I153" s="296" t="s">
        <v>922</v>
      </c>
      <c r="J153" s="296" t="s">
        <v>971</v>
      </c>
      <c r="K153" s="292"/>
    </row>
    <row r="154" spans="2:11" s="1" customFormat="1" ht="15" customHeight="1">
      <c r="B154" s="271"/>
      <c r="C154" s="296" t="s">
        <v>925</v>
      </c>
      <c r="D154" s="250"/>
      <c r="E154" s="250"/>
      <c r="F154" s="297" t="s">
        <v>926</v>
      </c>
      <c r="G154" s="250"/>
      <c r="H154" s="296" t="s">
        <v>960</v>
      </c>
      <c r="I154" s="296" t="s">
        <v>922</v>
      </c>
      <c r="J154" s="296">
        <v>50</v>
      </c>
      <c r="K154" s="292"/>
    </row>
    <row r="155" spans="2:11" s="1" customFormat="1" ht="15" customHeight="1">
      <c r="B155" s="271"/>
      <c r="C155" s="296" t="s">
        <v>928</v>
      </c>
      <c r="D155" s="250"/>
      <c r="E155" s="250"/>
      <c r="F155" s="297" t="s">
        <v>920</v>
      </c>
      <c r="G155" s="250"/>
      <c r="H155" s="296" t="s">
        <v>960</v>
      </c>
      <c r="I155" s="296" t="s">
        <v>930</v>
      </c>
      <c r="J155" s="296"/>
      <c r="K155" s="292"/>
    </row>
    <row r="156" spans="2:11" s="1" customFormat="1" ht="15" customHeight="1">
      <c r="B156" s="271"/>
      <c r="C156" s="296" t="s">
        <v>939</v>
      </c>
      <c r="D156" s="250"/>
      <c r="E156" s="250"/>
      <c r="F156" s="297" t="s">
        <v>926</v>
      </c>
      <c r="G156" s="250"/>
      <c r="H156" s="296" t="s">
        <v>960</v>
      </c>
      <c r="I156" s="296" t="s">
        <v>922</v>
      </c>
      <c r="J156" s="296">
        <v>50</v>
      </c>
      <c r="K156" s="292"/>
    </row>
    <row r="157" spans="2:11" s="1" customFormat="1" ht="15" customHeight="1">
      <c r="B157" s="271"/>
      <c r="C157" s="296" t="s">
        <v>947</v>
      </c>
      <c r="D157" s="250"/>
      <c r="E157" s="250"/>
      <c r="F157" s="297" t="s">
        <v>926</v>
      </c>
      <c r="G157" s="250"/>
      <c r="H157" s="296" t="s">
        <v>960</v>
      </c>
      <c r="I157" s="296" t="s">
        <v>922</v>
      </c>
      <c r="J157" s="296">
        <v>50</v>
      </c>
      <c r="K157" s="292"/>
    </row>
    <row r="158" spans="2:11" s="1" customFormat="1" ht="15" customHeight="1">
      <c r="B158" s="271"/>
      <c r="C158" s="296" t="s">
        <v>945</v>
      </c>
      <c r="D158" s="250"/>
      <c r="E158" s="250"/>
      <c r="F158" s="297" t="s">
        <v>926</v>
      </c>
      <c r="G158" s="250"/>
      <c r="H158" s="296" t="s">
        <v>960</v>
      </c>
      <c r="I158" s="296" t="s">
        <v>922</v>
      </c>
      <c r="J158" s="296">
        <v>50</v>
      </c>
      <c r="K158" s="292"/>
    </row>
    <row r="159" spans="2:11" s="1" customFormat="1" ht="15" customHeight="1">
      <c r="B159" s="271"/>
      <c r="C159" s="296" t="s">
        <v>154</v>
      </c>
      <c r="D159" s="250"/>
      <c r="E159" s="250"/>
      <c r="F159" s="297" t="s">
        <v>920</v>
      </c>
      <c r="G159" s="250"/>
      <c r="H159" s="296" t="s">
        <v>982</v>
      </c>
      <c r="I159" s="296" t="s">
        <v>922</v>
      </c>
      <c r="J159" s="296" t="s">
        <v>983</v>
      </c>
      <c r="K159" s="292"/>
    </row>
    <row r="160" spans="2:11" s="1" customFormat="1" ht="15" customHeight="1">
      <c r="B160" s="271"/>
      <c r="C160" s="296" t="s">
        <v>984</v>
      </c>
      <c r="D160" s="250"/>
      <c r="E160" s="250"/>
      <c r="F160" s="297" t="s">
        <v>920</v>
      </c>
      <c r="G160" s="250"/>
      <c r="H160" s="296" t="s">
        <v>985</v>
      </c>
      <c r="I160" s="296" t="s">
        <v>955</v>
      </c>
      <c r="J160" s="296"/>
      <c r="K160" s="292"/>
    </row>
    <row r="161" spans="2:11" s="1" customFormat="1" ht="15" customHeight="1">
      <c r="B161" s="298"/>
      <c r="C161" s="280"/>
      <c r="D161" s="280"/>
      <c r="E161" s="280"/>
      <c r="F161" s="280"/>
      <c r="G161" s="280"/>
      <c r="H161" s="280"/>
      <c r="I161" s="280"/>
      <c r="J161" s="280"/>
      <c r="K161" s="299"/>
    </row>
    <row r="162" spans="2:11" s="1" customFormat="1" ht="18.75" customHeight="1">
      <c r="B162" s="247"/>
      <c r="C162" s="250"/>
      <c r="D162" s="250"/>
      <c r="E162" s="250"/>
      <c r="F162" s="270"/>
      <c r="G162" s="250"/>
      <c r="H162" s="250"/>
      <c r="I162" s="250"/>
      <c r="J162" s="250"/>
      <c r="K162" s="247"/>
    </row>
    <row r="163" spans="2:11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2:11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pans="2:11" s="1" customFormat="1" ht="45" customHeight="1">
      <c r="B165" s="242"/>
      <c r="C165" s="371" t="s">
        <v>986</v>
      </c>
      <c r="D165" s="371"/>
      <c r="E165" s="371"/>
      <c r="F165" s="371"/>
      <c r="G165" s="371"/>
      <c r="H165" s="371"/>
      <c r="I165" s="371"/>
      <c r="J165" s="371"/>
      <c r="K165" s="243"/>
    </row>
    <row r="166" spans="2:11" s="1" customFormat="1" ht="17.25" customHeight="1">
      <c r="B166" s="242"/>
      <c r="C166" s="263" t="s">
        <v>914</v>
      </c>
      <c r="D166" s="263"/>
      <c r="E166" s="263"/>
      <c r="F166" s="263" t="s">
        <v>915</v>
      </c>
      <c r="G166" s="300"/>
      <c r="H166" s="301" t="s">
        <v>57</v>
      </c>
      <c r="I166" s="301" t="s">
        <v>60</v>
      </c>
      <c r="J166" s="263" t="s">
        <v>916</v>
      </c>
      <c r="K166" s="243"/>
    </row>
    <row r="167" spans="2:11" s="1" customFormat="1" ht="17.25" customHeight="1">
      <c r="B167" s="244"/>
      <c r="C167" s="265" t="s">
        <v>917</v>
      </c>
      <c r="D167" s="265"/>
      <c r="E167" s="265"/>
      <c r="F167" s="266" t="s">
        <v>918</v>
      </c>
      <c r="G167" s="302"/>
      <c r="H167" s="303"/>
      <c r="I167" s="303"/>
      <c r="J167" s="265" t="s">
        <v>919</v>
      </c>
      <c r="K167" s="245"/>
    </row>
    <row r="168" spans="2:11" s="1" customFormat="1" ht="5.25" customHeight="1">
      <c r="B168" s="271"/>
      <c r="C168" s="268"/>
      <c r="D168" s="268"/>
      <c r="E168" s="268"/>
      <c r="F168" s="268"/>
      <c r="G168" s="269"/>
      <c r="H168" s="268"/>
      <c r="I168" s="268"/>
      <c r="J168" s="268"/>
      <c r="K168" s="292"/>
    </row>
    <row r="169" spans="2:11" s="1" customFormat="1" ht="15" customHeight="1">
      <c r="B169" s="271"/>
      <c r="C169" s="250" t="s">
        <v>923</v>
      </c>
      <c r="D169" s="250"/>
      <c r="E169" s="250"/>
      <c r="F169" s="270" t="s">
        <v>920</v>
      </c>
      <c r="G169" s="250"/>
      <c r="H169" s="250" t="s">
        <v>960</v>
      </c>
      <c r="I169" s="250" t="s">
        <v>922</v>
      </c>
      <c r="J169" s="250">
        <v>120</v>
      </c>
      <c r="K169" s="292"/>
    </row>
    <row r="170" spans="2:11" s="1" customFormat="1" ht="15" customHeight="1">
      <c r="B170" s="271"/>
      <c r="C170" s="250" t="s">
        <v>969</v>
      </c>
      <c r="D170" s="250"/>
      <c r="E170" s="250"/>
      <c r="F170" s="270" t="s">
        <v>920</v>
      </c>
      <c r="G170" s="250"/>
      <c r="H170" s="250" t="s">
        <v>970</v>
      </c>
      <c r="I170" s="250" t="s">
        <v>922</v>
      </c>
      <c r="J170" s="250" t="s">
        <v>971</v>
      </c>
      <c r="K170" s="292"/>
    </row>
    <row r="171" spans="2:11" s="1" customFormat="1" ht="15" customHeight="1">
      <c r="B171" s="271"/>
      <c r="C171" s="250" t="s">
        <v>88</v>
      </c>
      <c r="D171" s="250"/>
      <c r="E171" s="250"/>
      <c r="F171" s="270" t="s">
        <v>920</v>
      </c>
      <c r="G171" s="250"/>
      <c r="H171" s="250" t="s">
        <v>987</v>
      </c>
      <c r="I171" s="250" t="s">
        <v>922</v>
      </c>
      <c r="J171" s="250" t="s">
        <v>971</v>
      </c>
      <c r="K171" s="292"/>
    </row>
    <row r="172" spans="2:11" s="1" customFormat="1" ht="15" customHeight="1">
      <c r="B172" s="271"/>
      <c r="C172" s="250" t="s">
        <v>925</v>
      </c>
      <c r="D172" s="250"/>
      <c r="E172" s="250"/>
      <c r="F172" s="270" t="s">
        <v>926</v>
      </c>
      <c r="G172" s="250"/>
      <c r="H172" s="250" t="s">
        <v>987</v>
      </c>
      <c r="I172" s="250" t="s">
        <v>922</v>
      </c>
      <c r="J172" s="250">
        <v>50</v>
      </c>
      <c r="K172" s="292"/>
    </row>
    <row r="173" spans="2:11" s="1" customFormat="1" ht="15" customHeight="1">
      <c r="B173" s="271"/>
      <c r="C173" s="250" t="s">
        <v>928</v>
      </c>
      <c r="D173" s="250"/>
      <c r="E173" s="250"/>
      <c r="F173" s="270" t="s">
        <v>920</v>
      </c>
      <c r="G173" s="250"/>
      <c r="H173" s="250" t="s">
        <v>987</v>
      </c>
      <c r="I173" s="250" t="s">
        <v>930</v>
      </c>
      <c r="J173" s="250"/>
      <c r="K173" s="292"/>
    </row>
    <row r="174" spans="2:11" s="1" customFormat="1" ht="15" customHeight="1">
      <c r="B174" s="271"/>
      <c r="C174" s="250" t="s">
        <v>939</v>
      </c>
      <c r="D174" s="250"/>
      <c r="E174" s="250"/>
      <c r="F174" s="270" t="s">
        <v>926</v>
      </c>
      <c r="G174" s="250"/>
      <c r="H174" s="250" t="s">
        <v>987</v>
      </c>
      <c r="I174" s="250" t="s">
        <v>922</v>
      </c>
      <c r="J174" s="250">
        <v>50</v>
      </c>
      <c r="K174" s="292"/>
    </row>
    <row r="175" spans="2:11" s="1" customFormat="1" ht="15" customHeight="1">
      <c r="B175" s="271"/>
      <c r="C175" s="250" t="s">
        <v>947</v>
      </c>
      <c r="D175" s="250"/>
      <c r="E175" s="250"/>
      <c r="F175" s="270" t="s">
        <v>926</v>
      </c>
      <c r="G175" s="250"/>
      <c r="H175" s="250" t="s">
        <v>987</v>
      </c>
      <c r="I175" s="250" t="s">
        <v>922</v>
      </c>
      <c r="J175" s="250">
        <v>50</v>
      </c>
      <c r="K175" s="292"/>
    </row>
    <row r="176" spans="2:11" s="1" customFormat="1" ht="15" customHeight="1">
      <c r="B176" s="271"/>
      <c r="C176" s="250" t="s">
        <v>945</v>
      </c>
      <c r="D176" s="250"/>
      <c r="E176" s="250"/>
      <c r="F176" s="270" t="s">
        <v>926</v>
      </c>
      <c r="G176" s="250"/>
      <c r="H176" s="250" t="s">
        <v>987</v>
      </c>
      <c r="I176" s="250" t="s">
        <v>922</v>
      </c>
      <c r="J176" s="250">
        <v>50</v>
      </c>
      <c r="K176" s="292"/>
    </row>
    <row r="177" spans="2:11" s="1" customFormat="1" ht="15" customHeight="1">
      <c r="B177" s="271"/>
      <c r="C177" s="250" t="s">
        <v>161</v>
      </c>
      <c r="D177" s="250"/>
      <c r="E177" s="250"/>
      <c r="F177" s="270" t="s">
        <v>920</v>
      </c>
      <c r="G177" s="250"/>
      <c r="H177" s="250" t="s">
        <v>988</v>
      </c>
      <c r="I177" s="250" t="s">
        <v>989</v>
      </c>
      <c r="J177" s="250"/>
      <c r="K177" s="292"/>
    </row>
    <row r="178" spans="2:11" s="1" customFormat="1" ht="15" customHeight="1">
      <c r="B178" s="271"/>
      <c r="C178" s="250" t="s">
        <v>60</v>
      </c>
      <c r="D178" s="250"/>
      <c r="E178" s="250"/>
      <c r="F178" s="270" t="s">
        <v>920</v>
      </c>
      <c r="G178" s="250"/>
      <c r="H178" s="250" t="s">
        <v>990</v>
      </c>
      <c r="I178" s="250" t="s">
        <v>991</v>
      </c>
      <c r="J178" s="250">
        <v>1</v>
      </c>
      <c r="K178" s="292"/>
    </row>
    <row r="179" spans="2:11" s="1" customFormat="1" ht="15" customHeight="1">
      <c r="B179" s="271"/>
      <c r="C179" s="250" t="s">
        <v>56</v>
      </c>
      <c r="D179" s="250"/>
      <c r="E179" s="250"/>
      <c r="F179" s="270" t="s">
        <v>920</v>
      </c>
      <c r="G179" s="250"/>
      <c r="H179" s="250" t="s">
        <v>992</v>
      </c>
      <c r="I179" s="250" t="s">
        <v>922</v>
      </c>
      <c r="J179" s="250">
        <v>20</v>
      </c>
      <c r="K179" s="292"/>
    </row>
    <row r="180" spans="2:11" s="1" customFormat="1" ht="15" customHeight="1">
      <c r="B180" s="271"/>
      <c r="C180" s="250" t="s">
        <v>57</v>
      </c>
      <c r="D180" s="250"/>
      <c r="E180" s="250"/>
      <c r="F180" s="270" t="s">
        <v>920</v>
      </c>
      <c r="G180" s="250"/>
      <c r="H180" s="250" t="s">
        <v>993</v>
      </c>
      <c r="I180" s="250" t="s">
        <v>922</v>
      </c>
      <c r="J180" s="250">
        <v>255</v>
      </c>
      <c r="K180" s="292"/>
    </row>
    <row r="181" spans="2:11" s="1" customFormat="1" ht="15" customHeight="1">
      <c r="B181" s="271"/>
      <c r="C181" s="250" t="s">
        <v>162</v>
      </c>
      <c r="D181" s="250"/>
      <c r="E181" s="250"/>
      <c r="F181" s="270" t="s">
        <v>920</v>
      </c>
      <c r="G181" s="250"/>
      <c r="H181" s="250" t="s">
        <v>884</v>
      </c>
      <c r="I181" s="250" t="s">
        <v>922</v>
      </c>
      <c r="J181" s="250">
        <v>10</v>
      </c>
      <c r="K181" s="292"/>
    </row>
    <row r="182" spans="2:11" s="1" customFormat="1" ht="15" customHeight="1">
      <c r="B182" s="271"/>
      <c r="C182" s="250" t="s">
        <v>163</v>
      </c>
      <c r="D182" s="250"/>
      <c r="E182" s="250"/>
      <c r="F182" s="270" t="s">
        <v>920</v>
      </c>
      <c r="G182" s="250"/>
      <c r="H182" s="250" t="s">
        <v>994</v>
      </c>
      <c r="I182" s="250" t="s">
        <v>955</v>
      </c>
      <c r="J182" s="250"/>
      <c r="K182" s="292"/>
    </row>
    <row r="183" spans="2:11" s="1" customFormat="1" ht="15" customHeight="1">
      <c r="B183" s="271"/>
      <c r="C183" s="250" t="s">
        <v>995</v>
      </c>
      <c r="D183" s="250"/>
      <c r="E183" s="250"/>
      <c r="F183" s="270" t="s">
        <v>920</v>
      </c>
      <c r="G183" s="250"/>
      <c r="H183" s="250" t="s">
        <v>996</v>
      </c>
      <c r="I183" s="250" t="s">
        <v>955</v>
      </c>
      <c r="J183" s="250"/>
      <c r="K183" s="292"/>
    </row>
    <row r="184" spans="2:11" s="1" customFormat="1" ht="15" customHeight="1">
      <c r="B184" s="271"/>
      <c r="C184" s="250" t="s">
        <v>984</v>
      </c>
      <c r="D184" s="250"/>
      <c r="E184" s="250"/>
      <c r="F184" s="270" t="s">
        <v>920</v>
      </c>
      <c r="G184" s="250"/>
      <c r="H184" s="250" t="s">
        <v>997</v>
      </c>
      <c r="I184" s="250" t="s">
        <v>955</v>
      </c>
      <c r="J184" s="250"/>
      <c r="K184" s="292"/>
    </row>
    <row r="185" spans="2:11" s="1" customFormat="1" ht="15" customHeight="1">
      <c r="B185" s="271"/>
      <c r="C185" s="250" t="s">
        <v>165</v>
      </c>
      <c r="D185" s="250"/>
      <c r="E185" s="250"/>
      <c r="F185" s="270" t="s">
        <v>926</v>
      </c>
      <c r="G185" s="250"/>
      <c r="H185" s="250" t="s">
        <v>998</v>
      </c>
      <c r="I185" s="250" t="s">
        <v>922</v>
      </c>
      <c r="J185" s="250">
        <v>50</v>
      </c>
      <c r="K185" s="292"/>
    </row>
    <row r="186" spans="2:11" s="1" customFormat="1" ht="15" customHeight="1">
      <c r="B186" s="271"/>
      <c r="C186" s="250" t="s">
        <v>999</v>
      </c>
      <c r="D186" s="250"/>
      <c r="E186" s="250"/>
      <c r="F186" s="270" t="s">
        <v>926</v>
      </c>
      <c r="G186" s="250"/>
      <c r="H186" s="250" t="s">
        <v>1000</v>
      </c>
      <c r="I186" s="250" t="s">
        <v>1001</v>
      </c>
      <c r="J186" s="250"/>
      <c r="K186" s="292"/>
    </row>
    <row r="187" spans="2:11" s="1" customFormat="1" ht="15" customHeight="1">
      <c r="B187" s="271"/>
      <c r="C187" s="250" t="s">
        <v>1002</v>
      </c>
      <c r="D187" s="250"/>
      <c r="E187" s="250"/>
      <c r="F187" s="270" t="s">
        <v>926</v>
      </c>
      <c r="G187" s="250"/>
      <c r="H187" s="250" t="s">
        <v>1003</v>
      </c>
      <c r="I187" s="250" t="s">
        <v>1001</v>
      </c>
      <c r="J187" s="250"/>
      <c r="K187" s="292"/>
    </row>
    <row r="188" spans="2:11" s="1" customFormat="1" ht="15" customHeight="1">
      <c r="B188" s="271"/>
      <c r="C188" s="250" t="s">
        <v>1004</v>
      </c>
      <c r="D188" s="250"/>
      <c r="E188" s="250"/>
      <c r="F188" s="270" t="s">
        <v>926</v>
      </c>
      <c r="G188" s="250"/>
      <c r="H188" s="250" t="s">
        <v>1005</v>
      </c>
      <c r="I188" s="250" t="s">
        <v>1001</v>
      </c>
      <c r="J188" s="250"/>
      <c r="K188" s="292"/>
    </row>
    <row r="189" spans="2:11" s="1" customFormat="1" ht="15" customHeight="1">
      <c r="B189" s="271"/>
      <c r="C189" s="304" t="s">
        <v>1006</v>
      </c>
      <c r="D189" s="250"/>
      <c r="E189" s="250"/>
      <c r="F189" s="270" t="s">
        <v>926</v>
      </c>
      <c r="G189" s="250"/>
      <c r="H189" s="250" t="s">
        <v>1007</v>
      </c>
      <c r="I189" s="250" t="s">
        <v>1008</v>
      </c>
      <c r="J189" s="305" t="s">
        <v>1009</v>
      </c>
      <c r="K189" s="292"/>
    </row>
    <row r="190" spans="2:11" s="1" customFormat="1" ht="15" customHeight="1">
      <c r="B190" s="271"/>
      <c r="C190" s="256" t="s">
        <v>45</v>
      </c>
      <c r="D190" s="250"/>
      <c r="E190" s="250"/>
      <c r="F190" s="270" t="s">
        <v>920</v>
      </c>
      <c r="G190" s="250"/>
      <c r="H190" s="247" t="s">
        <v>1010</v>
      </c>
      <c r="I190" s="250" t="s">
        <v>1011</v>
      </c>
      <c r="J190" s="250"/>
      <c r="K190" s="292"/>
    </row>
    <row r="191" spans="2:11" s="1" customFormat="1" ht="15" customHeight="1">
      <c r="B191" s="271"/>
      <c r="C191" s="256" t="s">
        <v>1012</v>
      </c>
      <c r="D191" s="250"/>
      <c r="E191" s="250"/>
      <c r="F191" s="270" t="s">
        <v>920</v>
      </c>
      <c r="G191" s="250"/>
      <c r="H191" s="250" t="s">
        <v>1013</v>
      </c>
      <c r="I191" s="250" t="s">
        <v>955</v>
      </c>
      <c r="J191" s="250"/>
      <c r="K191" s="292"/>
    </row>
    <row r="192" spans="2:11" s="1" customFormat="1" ht="15" customHeight="1">
      <c r="B192" s="271"/>
      <c r="C192" s="256" t="s">
        <v>1014</v>
      </c>
      <c r="D192" s="250"/>
      <c r="E192" s="250"/>
      <c r="F192" s="270" t="s">
        <v>920</v>
      </c>
      <c r="G192" s="250"/>
      <c r="H192" s="250" t="s">
        <v>1015</v>
      </c>
      <c r="I192" s="250" t="s">
        <v>955</v>
      </c>
      <c r="J192" s="250"/>
      <c r="K192" s="292"/>
    </row>
    <row r="193" spans="2:11" s="1" customFormat="1" ht="15" customHeight="1">
      <c r="B193" s="271"/>
      <c r="C193" s="256" t="s">
        <v>1016</v>
      </c>
      <c r="D193" s="250"/>
      <c r="E193" s="250"/>
      <c r="F193" s="270" t="s">
        <v>926</v>
      </c>
      <c r="G193" s="250"/>
      <c r="H193" s="250" t="s">
        <v>1017</v>
      </c>
      <c r="I193" s="250" t="s">
        <v>955</v>
      </c>
      <c r="J193" s="250"/>
      <c r="K193" s="292"/>
    </row>
    <row r="194" spans="2:11" s="1" customFormat="1" ht="15" customHeight="1">
      <c r="B194" s="298"/>
      <c r="C194" s="306"/>
      <c r="D194" s="280"/>
      <c r="E194" s="280"/>
      <c r="F194" s="280"/>
      <c r="G194" s="280"/>
      <c r="H194" s="280"/>
      <c r="I194" s="280"/>
      <c r="J194" s="280"/>
      <c r="K194" s="299"/>
    </row>
    <row r="195" spans="2:11" s="1" customFormat="1" ht="18.75" customHeight="1">
      <c r="B195" s="247"/>
      <c r="C195" s="250"/>
      <c r="D195" s="250"/>
      <c r="E195" s="250"/>
      <c r="F195" s="270"/>
      <c r="G195" s="250"/>
      <c r="H195" s="250"/>
      <c r="I195" s="250"/>
      <c r="J195" s="250"/>
      <c r="K195" s="247"/>
    </row>
    <row r="196" spans="2:11" s="1" customFormat="1" ht="18.75" customHeight="1">
      <c r="B196" s="247"/>
      <c r="C196" s="250"/>
      <c r="D196" s="250"/>
      <c r="E196" s="250"/>
      <c r="F196" s="270"/>
      <c r="G196" s="250"/>
      <c r="H196" s="250"/>
      <c r="I196" s="250"/>
      <c r="J196" s="250"/>
      <c r="K196" s="247"/>
    </row>
    <row r="197" spans="2:11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2:11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pans="2:11" s="1" customFormat="1" ht="21">
      <c r="B199" s="242"/>
      <c r="C199" s="371" t="s">
        <v>1018</v>
      </c>
      <c r="D199" s="371"/>
      <c r="E199" s="371"/>
      <c r="F199" s="371"/>
      <c r="G199" s="371"/>
      <c r="H199" s="371"/>
      <c r="I199" s="371"/>
      <c r="J199" s="371"/>
      <c r="K199" s="243"/>
    </row>
    <row r="200" spans="2:11" s="1" customFormat="1" ht="25.5" customHeight="1">
      <c r="B200" s="242"/>
      <c r="C200" s="307" t="s">
        <v>1019</v>
      </c>
      <c r="D200" s="307"/>
      <c r="E200" s="307"/>
      <c r="F200" s="307" t="s">
        <v>1020</v>
      </c>
      <c r="G200" s="308"/>
      <c r="H200" s="372" t="s">
        <v>1021</v>
      </c>
      <c r="I200" s="372"/>
      <c r="J200" s="372"/>
      <c r="K200" s="243"/>
    </row>
    <row r="201" spans="2:11" s="1" customFormat="1" ht="5.25" customHeight="1">
      <c r="B201" s="271"/>
      <c r="C201" s="268"/>
      <c r="D201" s="268"/>
      <c r="E201" s="268"/>
      <c r="F201" s="268"/>
      <c r="G201" s="250"/>
      <c r="H201" s="268"/>
      <c r="I201" s="268"/>
      <c r="J201" s="268"/>
      <c r="K201" s="292"/>
    </row>
    <row r="202" spans="2:11" s="1" customFormat="1" ht="15" customHeight="1">
      <c r="B202" s="271"/>
      <c r="C202" s="250" t="s">
        <v>1011</v>
      </c>
      <c r="D202" s="250"/>
      <c r="E202" s="250"/>
      <c r="F202" s="270" t="s">
        <v>46</v>
      </c>
      <c r="G202" s="250"/>
      <c r="H202" s="373" t="s">
        <v>1022</v>
      </c>
      <c r="I202" s="373"/>
      <c r="J202" s="373"/>
      <c r="K202" s="292"/>
    </row>
    <row r="203" spans="2:11" s="1" customFormat="1" ht="15" customHeight="1">
      <c r="B203" s="271"/>
      <c r="C203" s="277"/>
      <c r="D203" s="250"/>
      <c r="E203" s="250"/>
      <c r="F203" s="270" t="s">
        <v>47</v>
      </c>
      <c r="G203" s="250"/>
      <c r="H203" s="373" t="s">
        <v>1023</v>
      </c>
      <c r="I203" s="373"/>
      <c r="J203" s="373"/>
      <c r="K203" s="292"/>
    </row>
    <row r="204" spans="2:11" s="1" customFormat="1" ht="15" customHeight="1">
      <c r="B204" s="271"/>
      <c r="C204" s="277"/>
      <c r="D204" s="250"/>
      <c r="E204" s="250"/>
      <c r="F204" s="270" t="s">
        <v>50</v>
      </c>
      <c r="G204" s="250"/>
      <c r="H204" s="373" t="s">
        <v>1024</v>
      </c>
      <c r="I204" s="373"/>
      <c r="J204" s="373"/>
      <c r="K204" s="292"/>
    </row>
    <row r="205" spans="2:11" s="1" customFormat="1" ht="15" customHeight="1">
      <c r="B205" s="271"/>
      <c r="C205" s="250"/>
      <c r="D205" s="250"/>
      <c r="E205" s="250"/>
      <c r="F205" s="270" t="s">
        <v>48</v>
      </c>
      <c r="G205" s="250"/>
      <c r="H205" s="373" t="s">
        <v>1025</v>
      </c>
      <c r="I205" s="373"/>
      <c r="J205" s="373"/>
      <c r="K205" s="292"/>
    </row>
    <row r="206" spans="2:11" s="1" customFormat="1" ht="15" customHeight="1">
      <c r="B206" s="271"/>
      <c r="C206" s="250"/>
      <c r="D206" s="250"/>
      <c r="E206" s="250"/>
      <c r="F206" s="270" t="s">
        <v>49</v>
      </c>
      <c r="G206" s="250"/>
      <c r="H206" s="373" t="s">
        <v>1026</v>
      </c>
      <c r="I206" s="373"/>
      <c r="J206" s="373"/>
      <c r="K206" s="292"/>
    </row>
    <row r="207" spans="2:11" s="1" customFormat="1" ht="15" customHeight="1">
      <c r="B207" s="271"/>
      <c r="C207" s="250"/>
      <c r="D207" s="250"/>
      <c r="E207" s="250"/>
      <c r="F207" s="270"/>
      <c r="G207" s="250"/>
      <c r="H207" s="250"/>
      <c r="I207" s="250"/>
      <c r="J207" s="250"/>
      <c r="K207" s="292"/>
    </row>
    <row r="208" spans="2:11" s="1" customFormat="1" ht="15" customHeight="1">
      <c r="B208" s="271"/>
      <c r="C208" s="250" t="s">
        <v>967</v>
      </c>
      <c r="D208" s="250"/>
      <c r="E208" s="250"/>
      <c r="F208" s="270" t="s">
        <v>81</v>
      </c>
      <c r="G208" s="250"/>
      <c r="H208" s="373" t="s">
        <v>1027</v>
      </c>
      <c r="I208" s="373"/>
      <c r="J208" s="373"/>
      <c r="K208" s="292"/>
    </row>
    <row r="209" spans="2:11" s="1" customFormat="1" ht="15" customHeight="1">
      <c r="B209" s="271"/>
      <c r="C209" s="277"/>
      <c r="D209" s="250"/>
      <c r="E209" s="250"/>
      <c r="F209" s="270" t="s">
        <v>867</v>
      </c>
      <c r="G209" s="250"/>
      <c r="H209" s="373" t="s">
        <v>868</v>
      </c>
      <c r="I209" s="373"/>
      <c r="J209" s="373"/>
      <c r="K209" s="292"/>
    </row>
    <row r="210" spans="2:11" s="1" customFormat="1" ht="15" customHeight="1">
      <c r="B210" s="271"/>
      <c r="C210" s="250"/>
      <c r="D210" s="250"/>
      <c r="E210" s="250"/>
      <c r="F210" s="270" t="s">
        <v>865</v>
      </c>
      <c r="G210" s="250"/>
      <c r="H210" s="373" t="s">
        <v>1028</v>
      </c>
      <c r="I210" s="373"/>
      <c r="J210" s="373"/>
      <c r="K210" s="292"/>
    </row>
    <row r="211" spans="2:11" s="1" customFormat="1" ht="15" customHeight="1">
      <c r="B211" s="309"/>
      <c r="C211" s="277"/>
      <c r="D211" s="277"/>
      <c r="E211" s="277"/>
      <c r="F211" s="270" t="s">
        <v>143</v>
      </c>
      <c r="G211" s="256"/>
      <c r="H211" s="374" t="s">
        <v>144</v>
      </c>
      <c r="I211" s="374"/>
      <c r="J211" s="374"/>
      <c r="K211" s="310"/>
    </row>
    <row r="212" spans="2:11" s="1" customFormat="1" ht="15" customHeight="1">
      <c r="B212" s="309"/>
      <c r="C212" s="277"/>
      <c r="D212" s="277"/>
      <c r="E212" s="277"/>
      <c r="F212" s="270" t="s">
        <v>274</v>
      </c>
      <c r="G212" s="256"/>
      <c r="H212" s="374" t="s">
        <v>1029</v>
      </c>
      <c r="I212" s="374"/>
      <c r="J212" s="374"/>
      <c r="K212" s="310"/>
    </row>
    <row r="213" spans="2:11" s="1" customFormat="1" ht="15" customHeight="1">
      <c r="B213" s="309"/>
      <c r="C213" s="277"/>
      <c r="D213" s="277"/>
      <c r="E213" s="277"/>
      <c r="F213" s="311"/>
      <c r="G213" s="256"/>
      <c r="H213" s="312"/>
      <c r="I213" s="312"/>
      <c r="J213" s="312"/>
      <c r="K213" s="310"/>
    </row>
    <row r="214" spans="2:11" s="1" customFormat="1" ht="15" customHeight="1">
      <c r="B214" s="309"/>
      <c r="C214" s="250" t="s">
        <v>991</v>
      </c>
      <c r="D214" s="277"/>
      <c r="E214" s="277"/>
      <c r="F214" s="270">
        <v>1</v>
      </c>
      <c r="G214" s="256"/>
      <c r="H214" s="374" t="s">
        <v>1030</v>
      </c>
      <c r="I214" s="374"/>
      <c r="J214" s="374"/>
      <c r="K214" s="310"/>
    </row>
    <row r="215" spans="2:11" s="1" customFormat="1" ht="15" customHeight="1">
      <c r="B215" s="309"/>
      <c r="C215" s="277"/>
      <c r="D215" s="277"/>
      <c r="E215" s="277"/>
      <c r="F215" s="270">
        <v>2</v>
      </c>
      <c r="G215" s="256"/>
      <c r="H215" s="374" t="s">
        <v>1031</v>
      </c>
      <c r="I215" s="374"/>
      <c r="J215" s="374"/>
      <c r="K215" s="310"/>
    </row>
    <row r="216" spans="2:11" s="1" customFormat="1" ht="15" customHeight="1">
      <c r="B216" s="309"/>
      <c r="C216" s="277"/>
      <c r="D216" s="277"/>
      <c r="E216" s="277"/>
      <c r="F216" s="270">
        <v>3</v>
      </c>
      <c r="G216" s="256"/>
      <c r="H216" s="374" t="s">
        <v>1032</v>
      </c>
      <c r="I216" s="374"/>
      <c r="J216" s="374"/>
      <c r="K216" s="310"/>
    </row>
    <row r="217" spans="2:11" s="1" customFormat="1" ht="15" customHeight="1">
      <c r="B217" s="309"/>
      <c r="C217" s="277"/>
      <c r="D217" s="277"/>
      <c r="E217" s="277"/>
      <c r="F217" s="270">
        <v>4</v>
      </c>
      <c r="G217" s="256"/>
      <c r="H217" s="374" t="s">
        <v>1033</v>
      </c>
      <c r="I217" s="374"/>
      <c r="J217" s="374"/>
      <c r="K217" s="310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149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151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152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ROUND((SUM(BE88:BE182)),  2)</f>
        <v>0</v>
      </c>
      <c r="G35" s="33"/>
      <c r="H35" s="33"/>
      <c r="I35" s="130">
        <v>0.21</v>
      </c>
      <c r="J35" s="129">
        <f>ROUND(((SUM(BE88:BE182))*I35),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ROUND((SUM(BF88:BF182)),  2)</f>
        <v>0</v>
      </c>
      <c r="G36" s="33"/>
      <c r="H36" s="33"/>
      <c r="I36" s="130">
        <v>0.15</v>
      </c>
      <c r="J36" s="129">
        <f>ROUND(((SUM(BF88:BF182))*I36),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ROUND((SUM(BG88:BG182)),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ROUND((SUM(BH88:BH182)),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ROUND((SUM(BI88:BI182)),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149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1.1 -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Horní Dvořiště -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J99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J100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J140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149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1.1 -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Horní Dvořiště - Rybník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P89+SUM(P90:P99)+P140</f>
        <v>0</v>
      </c>
      <c r="Q88" s="71"/>
      <c r="R88" s="172">
        <f>R89+SUM(R90:R99)+R140</f>
        <v>56.544000000000004</v>
      </c>
      <c r="S88" s="71"/>
      <c r="T88" s="173">
        <f>T89+SUM(T90:T99)+T140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BK89+SUM(BK90:BK99)+BK140</f>
        <v>0</v>
      </c>
    </row>
    <row r="89" spans="1:65" s="2" customFormat="1" ht="21.75" customHeight="1">
      <c r="A89" s="33"/>
      <c r="B89" s="34"/>
      <c r="C89" s="175" t="s">
        <v>82</v>
      </c>
      <c r="D89" s="175" t="s">
        <v>173</v>
      </c>
      <c r="E89" s="176" t="s">
        <v>174</v>
      </c>
      <c r="F89" s="177" t="s">
        <v>175</v>
      </c>
      <c r="G89" s="178" t="s">
        <v>176</v>
      </c>
      <c r="H89" s="179">
        <v>1060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1.8000000000000001E-4</v>
      </c>
      <c r="R89" s="185">
        <f>Q89*H89</f>
        <v>0.19080000000000003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181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175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184</v>
      </c>
      <c r="G91" s="194"/>
      <c r="H91" s="197">
        <v>1060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84</v>
      </c>
      <c r="D92" s="175" t="s">
        <v>173</v>
      </c>
      <c r="E92" s="176" t="s">
        <v>185</v>
      </c>
      <c r="F92" s="177" t="s">
        <v>186</v>
      </c>
      <c r="G92" s="178" t="s">
        <v>176</v>
      </c>
      <c r="H92" s="179">
        <v>2120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1.1100000000000001E-3</v>
      </c>
      <c r="R92" s="185">
        <f>Q92*H92</f>
        <v>2.3532000000000002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187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186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188</v>
      </c>
      <c r="G94" s="194"/>
      <c r="H94" s="197">
        <v>2120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189</v>
      </c>
      <c r="D95" s="175" t="s">
        <v>173</v>
      </c>
      <c r="E95" s="176" t="s">
        <v>190</v>
      </c>
      <c r="F95" s="177" t="s">
        <v>191</v>
      </c>
      <c r="G95" s="178" t="s">
        <v>192</v>
      </c>
      <c r="H95" s="179">
        <v>54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1</v>
      </c>
      <c r="R95" s="185">
        <f>Q95*H95</f>
        <v>54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193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191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2" customFormat="1" ht="19.5">
      <c r="A97" s="33"/>
      <c r="B97" s="34"/>
      <c r="C97" s="35"/>
      <c r="D97" s="189" t="s">
        <v>194</v>
      </c>
      <c r="E97" s="35"/>
      <c r="F97" s="204" t="s">
        <v>195</v>
      </c>
      <c r="G97" s="35"/>
      <c r="H97" s="35"/>
      <c r="I97" s="114"/>
      <c r="J97" s="35"/>
      <c r="K97" s="35"/>
      <c r="L97" s="38"/>
      <c r="M97" s="191"/>
      <c r="N97" s="19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194</v>
      </c>
      <c r="AU97" s="16" t="s">
        <v>75</v>
      </c>
    </row>
    <row r="98" spans="1:65" s="12" customFormat="1" ht="11.25">
      <c r="B98" s="193"/>
      <c r="C98" s="194"/>
      <c r="D98" s="189" t="s">
        <v>183</v>
      </c>
      <c r="E98" s="195" t="s">
        <v>34</v>
      </c>
      <c r="F98" s="196" t="s">
        <v>196</v>
      </c>
      <c r="G98" s="194"/>
      <c r="H98" s="197">
        <v>54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183</v>
      </c>
      <c r="AU98" s="203" t="s">
        <v>75</v>
      </c>
      <c r="AV98" s="12" t="s">
        <v>84</v>
      </c>
      <c r="AW98" s="12" t="s">
        <v>36</v>
      </c>
      <c r="AX98" s="12" t="s">
        <v>82</v>
      </c>
      <c r="AY98" s="203" t="s">
        <v>179</v>
      </c>
    </row>
    <row r="99" spans="1:65" s="13" customFormat="1" ht="25.9" customHeight="1">
      <c r="B99" s="205"/>
      <c r="C99" s="206"/>
      <c r="D99" s="207" t="s">
        <v>74</v>
      </c>
      <c r="E99" s="208" t="s">
        <v>197</v>
      </c>
      <c r="F99" s="208" t="s">
        <v>198</v>
      </c>
      <c r="G99" s="206"/>
      <c r="H99" s="206"/>
      <c r="I99" s="209"/>
      <c r="J99" s="210">
        <f>BK99</f>
        <v>0</v>
      </c>
      <c r="K99" s="206"/>
      <c r="L99" s="211"/>
      <c r="M99" s="212"/>
      <c r="N99" s="213"/>
      <c r="O99" s="213"/>
      <c r="P99" s="214">
        <f>P100</f>
        <v>0</v>
      </c>
      <c r="Q99" s="213"/>
      <c r="R99" s="214">
        <f>R100</f>
        <v>0</v>
      </c>
      <c r="S99" s="213"/>
      <c r="T99" s="215">
        <f>T100</f>
        <v>0</v>
      </c>
      <c r="AR99" s="216" t="s">
        <v>82</v>
      </c>
      <c r="AT99" s="217" t="s">
        <v>74</v>
      </c>
      <c r="AU99" s="217" t="s">
        <v>75</v>
      </c>
      <c r="AY99" s="216" t="s">
        <v>179</v>
      </c>
      <c r="BK99" s="218">
        <f>BK100</f>
        <v>0</v>
      </c>
    </row>
    <row r="100" spans="1:65" s="13" customFormat="1" ht="22.9" customHeight="1">
      <c r="B100" s="205"/>
      <c r="C100" s="206"/>
      <c r="D100" s="207" t="s">
        <v>74</v>
      </c>
      <c r="E100" s="219" t="s">
        <v>199</v>
      </c>
      <c r="F100" s="219" t="s">
        <v>200</v>
      </c>
      <c r="G100" s="206"/>
      <c r="H100" s="206"/>
      <c r="I100" s="209"/>
      <c r="J100" s="220">
        <f>BK100</f>
        <v>0</v>
      </c>
      <c r="K100" s="206"/>
      <c r="L100" s="211"/>
      <c r="M100" s="212"/>
      <c r="N100" s="213"/>
      <c r="O100" s="213"/>
      <c r="P100" s="214">
        <f>SUM(P101:P139)</f>
        <v>0</v>
      </c>
      <c r="Q100" s="213"/>
      <c r="R100" s="214">
        <f>SUM(R101:R139)</f>
        <v>0</v>
      </c>
      <c r="S100" s="213"/>
      <c r="T100" s="215">
        <f>SUM(T101:T139)</f>
        <v>0</v>
      </c>
      <c r="AR100" s="216" t="s">
        <v>82</v>
      </c>
      <c r="AT100" s="217" t="s">
        <v>74</v>
      </c>
      <c r="AU100" s="217" t="s">
        <v>82</v>
      </c>
      <c r="AY100" s="216" t="s">
        <v>179</v>
      </c>
      <c r="BK100" s="218">
        <f>SUM(BK101:BK139)</f>
        <v>0</v>
      </c>
    </row>
    <row r="101" spans="1:65" s="2" customFormat="1" ht="21.75" customHeight="1">
      <c r="A101" s="33"/>
      <c r="B101" s="34"/>
      <c r="C101" s="221" t="s">
        <v>199</v>
      </c>
      <c r="D101" s="221" t="s">
        <v>201</v>
      </c>
      <c r="E101" s="222" t="s">
        <v>202</v>
      </c>
      <c r="F101" s="223" t="s">
        <v>203</v>
      </c>
      <c r="G101" s="224" t="s">
        <v>204</v>
      </c>
      <c r="H101" s="225">
        <v>36</v>
      </c>
      <c r="I101" s="226"/>
      <c r="J101" s="227">
        <f>ROUND(I101*H101,2)</f>
        <v>0</v>
      </c>
      <c r="K101" s="223" t="s">
        <v>177</v>
      </c>
      <c r="L101" s="38"/>
      <c r="M101" s="228" t="s">
        <v>34</v>
      </c>
      <c r="N101" s="229" t="s">
        <v>46</v>
      </c>
      <c r="O101" s="6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180</v>
      </c>
      <c r="AT101" s="187" t="s">
        <v>201</v>
      </c>
      <c r="AU101" s="187" t="s">
        <v>84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205</v>
      </c>
    </row>
    <row r="102" spans="1:65" s="2" customFormat="1" ht="19.5">
      <c r="A102" s="33"/>
      <c r="B102" s="34"/>
      <c r="C102" s="35"/>
      <c r="D102" s="189" t="s">
        <v>182</v>
      </c>
      <c r="E102" s="35"/>
      <c r="F102" s="190" t="s">
        <v>206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84</v>
      </c>
    </row>
    <row r="103" spans="1:65" s="2" customFormat="1" ht="19.5">
      <c r="A103" s="33"/>
      <c r="B103" s="34"/>
      <c r="C103" s="35"/>
      <c r="D103" s="189" t="s">
        <v>194</v>
      </c>
      <c r="E103" s="35"/>
      <c r="F103" s="204" t="s">
        <v>195</v>
      </c>
      <c r="G103" s="35"/>
      <c r="H103" s="35"/>
      <c r="I103" s="114"/>
      <c r="J103" s="35"/>
      <c r="K103" s="35"/>
      <c r="L103" s="38"/>
      <c r="M103" s="191"/>
      <c r="N103" s="19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194</v>
      </c>
      <c r="AU103" s="16" t="s">
        <v>84</v>
      </c>
    </row>
    <row r="104" spans="1:65" s="12" customFormat="1" ht="11.25">
      <c r="B104" s="193"/>
      <c r="C104" s="194"/>
      <c r="D104" s="189" t="s">
        <v>183</v>
      </c>
      <c r="E104" s="195" t="s">
        <v>34</v>
      </c>
      <c r="F104" s="196" t="s">
        <v>207</v>
      </c>
      <c r="G104" s="194"/>
      <c r="H104" s="197">
        <v>36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84</v>
      </c>
      <c r="AV104" s="12" t="s">
        <v>84</v>
      </c>
      <c r="AW104" s="12" t="s">
        <v>36</v>
      </c>
      <c r="AX104" s="12" t="s">
        <v>82</v>
      </c>
      <c r="AY104" s="203" t="s">
        <v>179</v>
      </c>
    </row>
    <row r="105" spans="1:65" s="2" customFormat="1" ht="21.75" customHeight="1">
      <c r="A105" s="33"/>
      <c r="B105" s="34"/>
      <c r="C105" s="221" t="s">
        <v>208</v>
      </c>
      <c r="D105" s="221" t="s">
        <v>201</v>
      </c>
      <c r="E105" s="222" t="s">
        <v>209</v>
      </c>
      <c r="F105" s="223" t="s">
        <v>210</v>
      </c>
      <c r="G105" s="224" t="s">
        <v>211</v>
      </c>
      <c r="H105" s="225">
        <v>0.32</v>
      </c>
      <c r="I105" s="226"/>
      <c r="J105" s="227">
        <f>ROUND(I105*H105,2)</f>
        <v>0</v>
      </c>
      <c r="K105" s="223" t="s">
        <v>177</v>
      </c>
      <c r="L105" s="38"/>
      <c r="M105" s="228" t="s">
        <v>34</v>
      </c>
      <c r="N105" s="229" t="s">
        <v>46</v>
      </c>
      <c r="O105" s="6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7" t="s">
        <v>180</v>
      </c>
      <c r="AT105" s="187" t="s">
        <v>201</v>
      </c>
      <c r="AU105" s="187" t="s">
        <v>84</v>
      </c>
      <c r="AY105" s="16" t="s">
        <v>179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82</v>
      </c>
      <c r="BK105" s="188">
        <f>ROUND(I105*H105,2)</f>
        <v>0</v>
      </c>
      <c r="BL105" s="16" t="s">
        <v>180</v>
      </c>
      <c r="BM105" s="187" t="s">
        <v>212</v>
      </c>
    </row>
    <row r="106" spans="1:65" s="2" customFormat="1" ht="19.5">
      <c r="A106" s="33"/>
      <c r="B106" s="34"/>
      <c r="C106" s="35"/>
      <c r="D106" s="189" t="s">
        <v>182</v>
      </c>
      <c r="E106" s="35"/>
      <c r="F106" s="190" t="s">
        <v>213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182</v>
      </c>
      <c r="AU106" s="16" t="s">
        <v>84</v>
      </c>
    </row>
    <row r="107" spans="1:65" s="12" customFormat="1" ht="11.25">
      <c r="B107" s="193"/>
      <c r="C107" s="194"/>
      <c r="D107" s="189" t="s">
        <v>183</v>
      </c>
      <c r="E107" s="195" t="s">
        <v>34</v>
      </c>
      <c r="F107" s="196" t="s">
        <v>214</v>
      </c>
      <c r="G107" s="194"/>
      <c r="H107" s="197">
        <v>0.32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183</v>
      </c>
      <c r="AU107" s="203" t="s">
        <v>84</v>
      </c>
      <c r="AV107" s="12" t="s">
        <v>84</v>
      </c>
      <c r="AW107" s="12" t="s">
        <v>36</v>
      </c>
      <c r="AX107" s="12" t="s">
        <v>82</v>
      </c>
      <c r="AY107" s="203" t="s">
        <v>179</v>
      </c>
    </row>
    <row r="108" spans="1:65" s="2" customFormat="1" ht="21.75" customHeight="1">
      <c r="A108" s="33"/>
      <c r="B108" s="34"/>
      <c r="C108" s="221" t="s">
        <v>215</v>
      </c>
      <c r="D108" s="221" t="s">
        <v>201</v>
      </c>
      <c r="E108" s="222" t="s">
        <v>216</v>
      </c>
      <c r="F108" s="223" t="s">
        <v>217</v>
      </c>
      <c r="G108" s="224" t="s">
        <v>218</v>
      </c>
      <c r="H108" s="225">
        <v>250</v>
      </c>
      <c r="I108" s="226"/>
      <c r="J108" s="227">
        <f>ROUND(I108*H108,2)</f>
        <v>0</v>
      </c>
      <c r="K108" s="223" t="s">
        <v>177</v>
      </c>
      <c r="L108" s="38"/>
      <c r="M108" s="228" t="s">
        <v>34</v>
      </c>
      <c r="N108" s="229" t="s">
        <v>46</v>
      </c>
      <c r="O108" s="6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7" t="s">
        <v>180</v>
      </c>
      <c r="AT108" s="187" t="s">
        <v>201</v>
      </c>
      <c r="AU108" s="187" t="s">
        <v>84</v>
      </c>
      <c r="AY108" s="16" t="s">
        <v>179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6" t="s">
        <v>82</v>
      </c>
      <c r="BK108" s="188">
        <f>ROUND(I108*H108,2)</f>
        <v>0</v>
      </c>
      <c r="BL108" s="16" t="s">
        <v>180</v>
      </c>
      <c r="BM108" s="187" t="s">
        <v>219</v>
      </c>
    </row>
    <row r="109" spans="1:65" s="2" customFormat="1" ht="39">
      <c r="A109" s="33"/>
      <c r="B109" s="34"/>
      <c r="C109" s="35"/>
      <c r="D109" s="189" t="s">
        <v>182</v>
      </c>
      <c r="E109" s="35"/>
      <c r="F109" s="190" t="s">
        <v>220</v>
      </c>
      <c r="G109" s="35"/>
      <c r="H109" s="35"/>
      <c r="I109" s="114"/>
      <c r="J109" s="35"/>
      <c r="K109" s="35"/>
      <c r="L109" s="38"/>
      <c r="M109" s="191"/>
      <c r="N109" s="19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182</v>
      </c>
      <c r="AU109" s="16" t="s">
        <v>84</v>
      </c>
    </row>
    <row r="110" spans="1:65" s="12" customFormat="1" ht="11.25">
      <c r="B110" s="193"/>
      <c r="C110" s="194"/>
      <c r="D110" s="189" t="s">
        <v>183</v>
      </c>
      <c r="E110" s="195" t="s">
        <v>34</v>
      </c>
      <c r="F110" s="196" t="s">
        <v>221</v>
      </c>
      <c r="G110" s="194"/>
      <c r="H110" s="197">
        <v>250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183</v>
      </c>
      <c r="AU110" s="203" t="s">
        <v>84</v>
      </c>
      <c r="AV110" s="12" t="s">
        <v>84</v>
      </c>
      <c r="AW110" s="12" t="s">
        <v>36</v>
      </c>
      <c r="AX110" s="12" t="s">
        <v>82</v>
      </c>
      <c r="AY110" s="203" t="s">
        <v>179</v>
      </c>
    </row>
    <row r="111" spans="1:65" s="2" customFormat="1" ht="21.75" customHeight="1">
      <c r="A111" s="33"/>
      <c r="B111" s="34"/>
      <c r="C111" s="221" t="s">
        <v>222</v>
      </c>
      <c r="D111" s="221" t="s">
        <v>201</v>
      </c>
      <c r="E111" s="222" t="s">
        <v>223</v>
      </c>
      <c r="F111" s="223" t="s">
        <v>224</v>
      </c>
      <c r="G111" s="224" t="s">
        <v>176</v>
      </c>
      <c r="H111" s="225">
        <v>13</v>
      </c>
      <c r="I111" s="226"/>
      <c r="J111" s="227">
        <f>ROUND(I111*H111,2)</f>
        <v>0</v>
      </c>
      <c r="K111" s="223" t="s">
        <v>177</v>
      </c>
      <c r="L111" s="38"/>
      <c r="M111" s="228" t="s">
        <v>34</v>
      </c>
      <c r="N111" s="229" t="s">
        <v>46</v>
      </c>
      <c r="O111" s="6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7" t="s">
        <v>180</v>
      </c>
      <c r="AT111" s="187" t="s">
        <v>201</v>
      </c>
      <c r="AU111" s="187" t="s">
        <v>84</v>
      </c>
      <c r="AY111" s="16" t="s">
        <v>179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6" t="s">
        <v>82</v>
      </c>
      <c r="BK111" s="188">
        <f>ROUND(I111*H111,2)</f>
        <v>0</v>
      </c>
      <c r="BL111" s="16" t="s">
        <v>180</v>
      </c>
      <c r="BM111" s="187" t="s">
        <v>225</v>
      </c>
    </row>
    <row r="112" spans="1:65" s="2" customFormat="1" ht="19.5">
      <c r="A112" s="33"/>
      <c r="B112" s="34"/>
      <c r="C112" s="35"/>
      <c r="D112" s="189" t="s">
        <v>182</v>
      </c>
      <c r="E112" s="35"/>
      <c r="F112" s="190" t="s">
        <v>226</v>
      </c>
      <c r="G112" s="35"/>
      <c r="H112" s="35"/>
      <c r="I112" s="114"/>
      <c r="J112" s="35"/>
      <c r="K112" s="35"/>
      <c r="L112" s="38"/>
      <c r="M112" s="191"/>
      <c r="N112" s="19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182</v>
      </c>
      <c r="AU112" s="16" t="s">
        <v>84</v>
      </c>
    </row>
    <row r="113" spans="1:65" s="2" customFormat="1" ht="19.5">
      <c r="A113" s="33"/>
      <c r="B113" s="34"/>
      <c r="C113" s="35"/>
      <c r="D113" s="189" t="s">
        <v>194</v>
      </c>
      <c r="E113" s="35"/>
      <c r="F113" s="204" t="s">
        <v>227</v>
      </c>
      <c r="G113" s="35"/>
      <c r="H113" s="35"/>
      <c r="I113" s="114"/>
      <c r="J113" s="35"/>
      <c r="K113" s="35"/>
      <c r="L113" s="38"/>
      <c r="M113" s="191"/>
      <c r="N113" s="19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194</v>
      </c>
      <c r="AU113" s="16" t="s">
        <v>84</v>
      </c>
    </row>
    <row r="114" spans="1:65" s="12" customFormat="1" ht="11.25">
      <c r="B114" s="193"/>
      <c r="C114" s="194"/>
      <c r="D114" s="189" t="s">
        <v>183</v>
      </c>
      <c r="E114" s="195" t="s">
        <v>34</v>
      </c>
      <c r="F114" s="196" t="s">
        <v>228</v>
      </c>
      <c r="G114" s="194"/>
      <c r="H114" s="197">
        <v>13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183</v>
      </c>
      <c r="AU114" s="203" t="s">
        <v>84</v>
      </c>
      <c r="AV114" s="12" t="s">
        <v>84</v>
      </c>
      <c r="AW114" s="12" t="s">
        <v>36</v>
      </c>
      <c r="AX114" s="12" t="s">
        <v>82</v>
      </c>
      <c r="AY114" s="203" t="s">
        <v>179</v>
      </c>
    </row>
    <row r="115" spans="1:65" s="2" customFormat="1" ht="21.75" customHeight="1">
      <c r="A115" s="33"/>
      <c r="B115" s="34"/>
      <c r="C115" s="221" t="s">
        <v>180</v>
      </c>
      <c r="D115" s="221" t="s">
        <v>201</v>
      </c>
      <c r="E115" s="222" t="s">
        <v>229</v>
      </c>
      <c r="F115" s="223" t="s">
        <v>230</v>
      </c>
      <c r="G115" s="224" t="s">
        <v>231</v>
      </c>
      <c r="H115" s="225">
        <v>1060</v>
      </c>
      <c r="I115" s="226"/>
      <c r="J115" s="227">
        <f>ROUND(I115*H115,2)</f>
        <v>0</v>
      </c>
      <c r="K115" s="223" t="s">
        <v>177</v>
      </c>
      <c r="L115" s="38"/>
      <c r="M115" s="228" t="s">
        <v>34</v>
      </c>
      <c r="N115" s="229" t="s">
        <v>46</v>
      </c>
      <c r="O115" s="63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7" t="s">
        <v>180</v>
      </c>
      <c r="AT115" s="187" t="s">
        <v>201</v>
      </c>
      <c r="AU115" s="187" t="s">
        <v>84</v>
      </c>
      <c r="AY115" s="16" t="s">
        <v>179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6" t="s">
        <v>82</v>
      </c>
      <c r="BK115" s="188">
        <f>ROUND(I115*H115,2)</f>
        <v>0</v>
      </c>
      <c r="BL115" s="16" t="s">
        <v>180</v>
      </c>
      <c r="BM115" s="187" t="s">
        <v>232</v>
      </c>
    </row>
    <row r="116" spans="1:65" s="2" customFormat="1" ht="29.25">
      <c r="A116" s="33"/>
      <c r="B116" s="34"/>
      <c r="C116" s="35"/>
      <c r="D116" s="189" t="s">
        <v>182</v>
      </c>
      <c r="E116" s="35"/>
      <c r="F116" s="190" t="s">
        <v>233</v>
      </c>
      <c r="G116" s="35"/>
      <c r="H116" s="35"/>
      <c r="I116" s="114"/>
      <c r="J116" s="35"/>
      <c r="K116" s="35"/>
      <c r="L116" s="38"/>
      <c r="M116" s="191"/>
      <c r="N116" s="192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182</v>
      </c>
      <c r="AU116" s="16" t="s">
        <v>84</v>
      </c>
    </row>
    <row r="117" spans="1:65" s="2" customFormat="1" ht="19.5">
      <c r="A117" s="33"/>
      <c r="B117" s="34"/>
      <c r="C117" s="35"/>
      <c r="D117" s="189" t="s">
        <v>194</v>
      </c>
      <c r="E117" s="35"/>
      <c r="F117" s="204" t="s">
        <v>234</v>
      </c>
      <c r="G117" s="35"/>
      <c r="H117" s="35"/>
      <c r="I117" s="114"/>
      <c r="J117" s="35"/>
      <c r="K117" s="35"/>
      <c r="L117" s="38"/>
      <c r="M117" s="191"/>
      <c r="N117" s="19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194</v>
      </c>
      <c r="AU117" s="16" t="s">
        <v>84</v>
      </c>
    </row>
    <row r="118" spans="1:65" s="12" customFormat="1" ht="11.25">
      <c r="B118" s="193"/>
      <c r="C118" s="194"/>
      <c r="D118" s="189" t="s">
        <v>183</v>
      </c>
      <c r="E118" s="195" t="s">
        <v>34</v>
      </c>
      <c r="F118" s="196" t="s">
        <v>235</v>
      </c>
      <c r="G118" s="194"/>
      <c r="H118" s="197">
        <v>1060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183</v>
      </c>
      <c r="AU118" s="203" t="s">
        <v>84</v>
      </c>
      <c r="AV118" s="12" t="s">
        <v>84</v>
      </c>
      <c r="AW118" s="12" t="s">
        <v>36</v>
      </c>
      <c r="AX118" s="12" t="s">
        <v>82</v>
      </c>
      <c r="AY118" s="203" t="s">
        <v>179</v>
      </c>
    </row>
    <row r="119" spans="1:65" s="2" customFormat="1" ht="21.75" customHeight="1">
      <c r="A119" s="33"/>
      <c r="B119" s="34"/>
      <c r="C119" s="221" t="s">
        <v>236</v>
      </c>
      <c r="D119" s="221" t="s">
        <v>201</v>
      </c>
      <c r="E119" s="222" t="s">
        <v>237</v>
      </c>
      <c r="F119" s="223" t="s">
        <v>238</v>
      </c>
      <c r="G119" s="224" t="s">
        <v>239</v>
      </c>
      <c r="H119" s="225">
        <v>4</v>
      </c>
      <c r="I119" s="226"/>
      <c r="J119" s="227">
        <f>ROUND(I119*H119,2)</f>
        <v>0</v>
      </c>
      <c r="K119" s="223" t="s">
        <v>177</v>
      </c>
      <c r="L119" s="38"/>
      <c r="M119" s="228" t="s">
        <v>34</v>
      </c>
      <c r="N119" s="229" t="s">
        <v>46</v>
      </c>
      <c r="O119" s="6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7" t="s">
        <v>180</v>
      </c>
      <c r="AT119" s="187" t="s">
        <v>201</v>
      </c>
      <c r="AU119" s="187" t="s">
        <v>84</v>
      </c>
      <c r="AY119" s="16" t="s">
        <v>179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82</v>
      </c>
      <c r="BK119" s="188">
        <f>ROUND(I119*H119,2)</f>
        <v>0</v>
      </c>
      <c r="BL119" s="16" t="s">
        <v>180</v>
      </c>
      <c r="BM119" s="187" t="s">
        <v>240</v>
      </c>
    </row>
    <row r="120" spans="1:65" s="2" customFormat="1" ht="39">
      <c r="A120" s="33"/>
      <c r="B120" s="34"/>
      <c r="C120" s="35"/>
      <c r="D120" s="189" t="s">
        <v>182</v>
      </c>
      <c r="E120" s="35"/>
      <c r="F120" s="190" t="s">
        <v>241</v>
      </c>
      <c r="G120" s="35"/>
      <c r="H120" s="35"/>
      <c r="I120" s="114"/>
      <c r="J120" s="35"/>
      <c r="K120" s="35"/>
      <c r="L120" s="38"/>
      <c r="M120" s="191"/>
      <c r="N120" s="19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182</v>
      </c>
      <c r="AU120" s="16" t="s">
        <v>84</v>
      </c>
    </row>
    <row r="121" spans="1:65" s="2" customFormat="1" ht="19.5">
      <c r="A121" s="33"/>
      <c r="B121" s="34"/>
      <c r="C121" s="35"/>
      <c r="D121" s="189" t="s">
        <v>194</v>
      </c>
      <c r="E121" s="35"/>
      <c r="F121" s="204" t="s">
        <v>242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194</v>
      </c>
      <c r="AU121" s="16" t="s">
        <v>84</v>
      </c>
    </row>
    <row r="122" spans="1:65" s="12" customFormat="1" ht="11.25">
      <c r="B122" s="193"/>
      <c r="C122" s="194"/>
      <c r="D122" s="189" t="s">
        <v>183</v>
      </c>
      <c r="E122" s="195" t="s">
        <v>34</v>
      </c>
      <c r="F122" s="196" t="s">
        <v>243</v>
      </c>
      <c r="G122" s="194"/>
      <c r="H122" s="197">
        <v>4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183</v>
      </c>
      <c r="AU122" s="203" t="s">
        <v>84</v>
      </c>
      <c r="AV122" s="12" t="s">
        <v>84</v>
      </c>
      <c r="AW122" s="12" t="s">
        <v>36</v>
      </c>
      <c r="AX122" s="12" t="s">
        <v>82</v>
      </c>
      <c r="AY122" s="203" t="s">
        <v>179</v>
      </c>
    </row>
    <row r="123" spans="1:65" s="2" customFormat="1" ht="21.75" customHeight="1">
      <c r="A123" s="33"/>
      <c r="B123" s="34"/>
      <c r="C123" s="221" t="s">
        <v>244</v>
      </c>
      <c r="D123" s="221" t="s">
        <v>201</v>
      </c>
      <c r="E123" s="222" t="s">
        <v>245</v>
      </c>
      <c r="F123" s="223" t="s">
        <v>246</v>
      </c>
      <c r="G123" s="224" t="s">
        <v>239</v>
      </c>
      <c r="H123" s="225">
        <v>3</v>
      </c>
      <c r="I123" s="226"/>
      <c r="J123" s="227">
        <f>ROUND(I123*H123,2)</f>
        <v>0</v>
      </c>
      <c r="K123" s="223" t="s">
        <v>177</v>
      </c>
      <c r="L123" s="38"/>
      <c r="M123" s="228" t="s">
        <v>34</v>
      </c>
      <c r="N123" s="229" t="s">
        <v>46</v>
      </c>
      <c r="O123" s="63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7" t="s">
        <v>180</v>
      </c>
      <c r="AT123" s="187" t="s">
        <v>201</v>
      </c>
      <c r="AU123" s="187" t="s">
        <v>84</v>
      </c>
      <c r="AY123" s="16" t="s">
        <v>179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82</v>
      </c>
      <c r="BK123" s="188">
        <f>ROUND(I123*H123,2)</f>
        <v>0</v>
      </c>
      <c r="BL123" s="16" t="s">
        <v>180</v>
      </c>
      <c r="BM123" s="187" t="s">
        <v>247</v>
      </c>
    </row>
    <row r="124" spans="1:65" s="2" customFormat="1" ht="39">
      <c r="A124" s="33"/>
      <c r="B124" s="34"/>
      <c r="C124" s="35"/>
      <c r="D124" s="189" t="s">
        <v>182</v>
      </c>
      <c r="E124" s="35"/>
      <c r="F124" s="190" t="s">
        <v>248</v>
      </c>
      <c r="G124" s="35"/>
      <c r="H124" s="35"/>
      <c r="I124" s="114"/>
      <c r="J124" s="35"/>
      <c r="K124" s="35"/>
      <c r="L124" s="38"/>
      <c r="M124" s="191"/>
      <c r="N124" s="19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182</v>
      </c>
      <c r="AU124" s="16" t="s">
        <v>84</v>
      </c>
    </row>
    <row r="125" spans="1:65" s="2" customFormat="1" ht="19.5">
      <c r="A125" s="33"/>
      <c r="B125" s="34"/>
      <c r="C125" s="35"/>
      <c r="D125" s="189" t="s">
        <v>194</v>
      </c>
      <c r="E125" s="35"/>
      <c r="F125" s="204" t="s">
        <v>249</v>
      </c>
      <c r="G125" s="35"/>
      <c r="H125" s="35"/>
      <c r="I125" s="114"/>
      <c r="J125" s="35"/>
      <c r="K125" s="35"/>
      <c r="L125" s="38"/>
      <c r="M125" s="191"/>
      <c r="N125" s="192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194</v>
      </c>
      <c r="AU125" s="16" t="s">
        <v>84</v>
      </c>
    </row>
    <row r="126" spans="1:65" s="12" customFormat="1" ht="11.25">
      <c r="B126" s="193"/>
      <c r="C126" s="194"/>
      <c r="D126" s="189" t="s">
        <v>183</v>
      </c>
      <c r="E126" s="195" t="s">
        <v>34</v>
      </c>
      <c r="F126" s="196" t="s">
        <v>250</v>
      </c>
      <c r="G126" s="194"/>
      <c r="H126" s="197">
        <v>3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183</v>
      </c>
      <c r="AU126" s="203" t="s">
        <v>84</v>
      </c>
      <c r="AV126" s="12" t="s">
        <v>84</v>
      </c>
      <c r="AW126" s="12" t="s">
        <v>36</v>
      </c>
      <c r="AX126" s="12" t="s">
        <v>82</v>
      </c>
      <c r="AY126" s="203" t="s">
        <v>179</v>
      </c>
    </row>
    <row r="127" spans="1:65" s="2" customFormat="1" ht="21.75" customHeight="1">
      <c r="A127" s="33"/>
      <c r="B127" s="34"/>
      <c r="C127" s="221" t="s">
        <v>251</v>
      </c>
      <c r="D127" s="221" t="s">
        <v>201</v>
      </c>
      <c r="E127" s="222" t="s">
        <v>252</v>
      </c>
      <c r="F127" s="223" t="s">
        <v>253</v>
      </c>
      <c r="G127" s="224" t="s">
        <v>239</v>
      </c>
      <c r="H127" s="225">
        <v>3</v>
      </c>
      <c r="I127" s="226"/>
      <c r="J127" s="227">
        <f>ROUND(I127*H127,2)</f>
        <v>0</v>
      </c>
      <c r="K127" s="223" t="s">
        <v>177</v>
      </c>
      <c r="L127" s="38"/>
      <c r="M127" s="228" t="s">
        <v>34</v>
      </c>
      <c r="N127" s="229" t="s">
        <v>46</v>
      </c>
      <c r="O127" s="6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7" t="s">
        <v>180</v>
      </c>
      <c r="AT127" s="187" t="s">
        <v>201</v>
      </c>
      <c r="AU127" s="187" t="s">
        <v>84</v>
      </c>
      <c r="AY127" s="16" t="s">
        <v>179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6" t="s">
        <v>82</v>
      </c>
      <c r="BK127" s="188">
        <f>ROUND(I127*H127,2)</f>
        <v>0</v>
      </c>
      <c r="BL127" s="16" t="s">
        <v>180</v>
      </c>
      <c r="BM127" s="187" t="s">
        <v>254</v>
      </c>
    </row>
    <row r="128" spans="1:65" s="2" customFormat="1" ht="29.25">
      <c r="A128" s="33"/>
      <c r="B128" s="34"/>
      <c r="C128" s="35"/>
      <c r="D128" s="189" t="s">
        <v>182</v>
      </c>
      <c r="E128" s="35"/>
      <c r="F128" s="190" t="s">
        <v>255</v>
      </c>
      <c r="G128" s="35"/>
      <c r="H128" s="35"/>
      <c r="I128" s="114"/>
      <c r="J128" s="35"/>
      <c r="K128" s="35"/>
      <c r="L128" s="38"/>
      <c r="M128" s="191"/>
      <c r="N128" s="19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182</v>
      </c>
      <c r="AU128" s="16" t="s">
        <v>84</v>
      </c>
    </row>
    <row r="129" spans="1:65" s="12" customFormat="1" ht="11.25">
      <c r="B129" s="193"/>
      <c r="C129" s="194"/>
      <c r="D129" s="189" t="s">
        <v>183</v>
      </c>
      <c r="E129" s="195" t="s">
        <v>34</v>
      </c>
      <c r="F129" s="196" t="s">
        <v>256</v>
      </c>
      <c r="G129" s="194"/>
      <c r="H129" s="197">
        <v>3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183</v>
      </c>
      <c r="AU129" s="203" t="s">
        <v>84</v>
      </c>
      <c r="AV129" s="12" t="s">
        <v>84</v>
      </c>
      <c r="AW129" s="12" t="s">
        <v>36</v>
      </c>
      <c r="AX129" s="12" t="s">
        <v>82</v>
      </c>
      <c r="AY129" s="203" t="s">
        <v>179</v>
      </c>
    </row>
    <row r="130" spans="1:65" s="2" customFormat="1" ht="21.75" customHeight="1">
      <c r="A130" s="33"/>
      <c r="B130" s="34"/>
      <c r="C130" s="221" t="s">
        <v>257</v>
      </c>
      <c r="D130" s="221" t="s">
        <v>201</v>
      </c>
      <c r="E130" s="222" t="s">
        <v>258</v>
      </c>
      <c r="F130" s="223" t="s">
        <v>259</v>
      </c>
      <c r="G130" s="224" t="s">
        <v>218</v>
      </c>
      <c r="H130" s="225">
        <v>525</v>
      </c>
      <c r="I130" s="226"/>
      <c r="J130" s="227">
        <f>ROUND(I130*H130,2)</f>
        <v>0</v>
      </c>
      <c r="K130" s="223" t="s">
        <v>177</v>
      </c>
      <c r="L130" s="38"/>
      <c r="M130" s="228" t="s">
        <v>34</v>
      </c>
      <c r="N130" s="229" t="s">
        <v>46</v>
      </c>
      <c r="O130" s="6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7" t="s">
        <v>180</v>
      </c>
      <c r="AT130" s="187" t="s">
        <v>201</v>
      </c>
      <c r="AU130" s="187" t="s">
        <v>84</v>
      </c>
      <c r="AY130" s="16" t="s">
        <v>179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82</v>
      </c>
      <c r="BK130" s="188">
        <f>ROUND(I130*H130,2)</f>
        <v>0</v>
      </c>
      <c r="BL130" s="16" t="s">
        <v>180</v>
      </c>
      <c r="BM130" s="187" t="s">
        <v>260</v>
      </c>
    </row>
    <row r="131" spans="1:65" s="2" customFormat="1" ht="29.25">
      <c r="A131" s="33"/>
      <c r="B131" s="34"/>
      <c r="C131" s="35"/>
      <c r="D131" s="189" t="s">
        <v>182</v>
      </c>
      <c r="E131" s="35"/>
      <c r="F131" s="190" t="s">
        <v>261</v>
      </c>
      <c r="G131" s="35"/>
      <c r="H131" s="35"/>
      <c r="I131" s="114"/>
      <c r="J131" s="35"/>
      <c r="K131" s="35"/>
      <c r="L131" s="38"/>
      <c r="M131" s="191"/>
      <c r="N131" s="19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182</v>
      </c>
      <c r="AU131" s="16" t="s">
        <v>84</v>
      </c>
    </row>
    <row r="132" spans="1:65" s="2" customFormat="1" ht="19.5">
      <c r="A132" s="33"/>
      <c r="B132" s="34"/>
      <c r="C132" s="35"/>
      <c r="D132" s="189" t="s">
        <v>194</v>
      </c>
      <c r="E132" s="35"/>
      <c r="F132" s="204" t="s">
        <v>262</v>
      </c>
      <c r="G132" s="35"/>
      <c r="H132" s="35"/>
      <c r="I132" s="114"/>
      <c r="J132" s="35"/>
      <c r="K132" s="35"/>
      <c r="L132" s="38"/>
      <c r="M132" s="191"/>
      <c r="N132" s="19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194</v>
      </c>
      <c r="AU132" s="16" t="s">
        <v>84</v>
      </c>
    </row>
    <row r="133" spans="1:65" s="12" customFormat="1" ht="11.25">
      <c r="B133" s="193"/>
      <c r="C133" s="194"/>
      <c r="D133" s="189" t="s">
        <v>183</v>
      </c>
      <c r="E133" s="195" t="s">
        <v>34</v>
      </c>
      <c r="F133" s="196" t="s">
        <v>263</v>
      </c>
      <c r="G133" s="194"/>
      <c r="H133" s="197">
        <v>525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183</v>
      </c>
      <c r="AU133" s="203" t="s">
        <v>84</v>
      </c>
      <c r="AV133" s="12" t="s">
        <v>84</v>
      </c>
      <c r="AW133" s="12" t="s">
        <v>36</v>
      </c>
      <c r="AX133" s="12" t="s">
        <v>82</v>
      </c>
      <c r="AY133" s="203" t="s">
        <v>179</v>
      </c>
    </row>
    <row r="134" spans="1:65" s="2" customFormat="1" ht="21.75" customHeight="1">
      <c r="A134" s="33"/>
      <c r="B134" s="34"/>
      <c r="C134" s="221" t="s">
        <v>264</v>
      </c>
      <c r="D134" s="221" t="s">
        <v>201</v>
      </c>
      <c r="E134" s="222" t="s">
        <v>265</v>
      </c>
      <c r="F134" s="223" t="s">
        <v>266</v>
      </c>
      <c r="G134" s="224" t="s">
        <v>218</v>
      </c>
      <c r="H134" s="225">
        <v>525</v>
      </c>
      <c r="I134" s="226"/>
      <c r="J134" s="227">
        <f>ROUND(I134*H134,2)</f>
        <v>0</v>
      </c>
      <c r="K134" s="223" t="s">
        <v>177</v>
      </c>
      <c r="L134" s="38"/>
      <c r="M134" s="228" t="s">
        <v>34</v>
      </c>
      <c r="N134" s="229" t="s">
        <v>46</v>
      </c>
      <c r="O134" s="63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7" t="s">
        <v>180</v>
      </c>
      <c r="AT134" s="187" t="s">
        <v>201</v>
      </c>
      <c r="AU134" s="187" t="s">
        <v>84</v>
      </c>
      <c r="AY134" s="16" t="s">
        <v>179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82</v>
      </c>
      <c r="BK134" s="188">
        <f>ROUND(I134*H134,2)</f>
        <v>0</v>
      </c>
      <c r="BL134" s="16" t="s">
        <v>180</v>
      </c>
      <c r="BM134" s="187" t="s">
        <v>267</v>
      </c>
    </row>
    <row r="135" spans="1:65" s="2" customFormat="1" ht="29.25">
      <c r="A135" s="33"/>
      <c r="B135" s="34"/>
      <c r="C135" s="35"/>
      <c r="D135" s="189" t="s">
        <v>182</v>
      </c>
      <c r="E135" s="35"/>
      <c r="F135" s="190" t="s">
        <v>268</v>
      </c>
      <c r="G135" s="35"/>
      <c r="H135" s="35"/>
      <c r="I135" s="114"/>
      <c r="J135" s="35"/>
      <c r="K135" s="35"/>
      <c r="L135" s="38"/>
      <c r="M135" s="191"/>
      <c r="N135" s="19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182</v>
      </c>
      <c r="AU135" s="16" t="s">
        <v>84</v>
      </c>
    </row>
    <row r="136" spans="1:65" s="12" customFormat="1" ht="11.25">
      <c r="B136" s="193"/>
      <c r="C136" s="194"/>
      <c r="D136" s="189" t="s">
        <v>183</v>
      </c>
      <c r="E136" s="195" t="s">
        <v>34</v>
      </c>
      <c r="F136" s="196" t="s">
        <v>263</v>
      </c>
      <c r="G136" s="194"/>
      <c r="H136" s="197">
        <v>525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183</v>
      </c>
      <c r="AU136" s="203" t="s">
        <v>84</v>
      </c>
      <c r="AV136" s="12" t="s">
        <v>84</v>
      </c>
      <c r="AW136" s="12" t="s">
        <v>36</v>
      </c>
      <c r="AX136" s="12" t="s">
        <v>82</v>
      </c>
      <c r="AY136" s="203" t="s">
        <v>179</v>
      </c>
    </row>
    <row r="137" spans="1:65" s="2" customFormat="1" ht="21.75" customHeight="1">
      <c r="A137" s="33"/>
      <c r="B137" s="34"/>
      <c r="C137" s="221" t="s">
        <v>269</v>
      </c>
      <c r="D137" s="221" t="s">
        <v>201</v>
      </c>
      <c r="E137" s="222" t="s">
        <v>270</v>
      </c>
      <c r="F137" s="223" t="s">
        <v>271</v>
      </c>
      <c r="G137" s="224" t="s">
        <v>211</v>
      </c>
      <c r="H137" s="225">
        <v>0.32</v>
      </c>
      <c r="I137" s="226"/>
      <c r="J137" s="227">
        <f>ROUND(I137*H137,2)</f>
        <v>0</v>
      </c>
      <c r="K137" s="223" t="s">
        <v>177</v>
      </c>
      <c r="L137" s="38"/>
      <c r="M137" s="228" t="s">
        <v>34</v>
      </c>
      <c r="N137" s="229" t="s">
        <v>46</v>
      </c>
      <c r="O137" s="63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7" t="s">
        <v>180</v>
      </c>
      <c r="AT137" s="187" t="s">
        <v>201</v>
      </c>
      <c r="AU137" s="187" t="s">
        <v>84</v>
      </c>
      <c r="AY137" s="16" t="s">
        <v>179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6" t="s">
        <v>82</v>
      </c>
      <c r="BK137" s="188">
        <f>ROUND(I137*H137,2)</f>
        <v>0</v>
      </c>
      <c r="BL137" s="16" t="s">
        <v>180</v>
      </c>
      <c r="BM137" s="187" t="s">
        <v>272</v>
      </c>
    </row>
    <row r="138" spans="1:65" s="2" customFormat="1" ht="39">
      <c r="A138" s="33"/>
      <c r="B138" s="34"/>
      <c r="C138" s="35"/>
      <c r="D138" s="189" t="s">
        <v>182</v>
      </c>
      <c r="E138" s="35"/>
      <c r="F138" s="190" t="s">
        <v>273</v>
      </c>
      <c r="G138" s="35"/>
      <c r="H138" s="35"/>
      <c r="I138" s="114"/>
      <c r="J138" s="35"/>
      <c r="K138" s="35"/>
      <c r="L138" s="38"/>
      <c r="M138" s="191"/>
      <c r="N138" s="192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182</v>
      </c>
      <c r="AU138" s="16" t="s">
        <v>84</v>
      </c>
    </row>
    <row r="139" spans="1:65" s="12" customFormat="1" ht="11.25">
      <c r="B139" s="193"/>
      <c r="C139" s="194"/>
      <c r="D139" s="189" t="s">
        <v>183</v>
      </c>
      <c r="E139" s="195" t="s">
        <v>34</v>
      </c>
      <c r="F139" s="196" t="s">
        <v>214</v>
      </c>
      <c r="G139" s="194"/>
      <c r="H139" s="197">
        <v>0.32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183</v>
      </c>
      <c r="AU139" s="203" t="s">
        <v>84</v>
      </c>
      <c r="AV139" s="12" t="s">
        <v>84</v>
      </c>
      <c r="AW139" s="12" t="s">
        <v>36</v>
      </c>
      <c r="AX139" s="12" t="s">
        <v>82</v>
      </c>
      <c r="AY139" s="203" t="s">
        <v>179</v>
      </c>
    </row>
    <row r="140" spans="1:65" s="13" customFormat="1" ht="25.9" customHeight="1">
      <c r="B140" s="205"/>
      <c r="C140" s="206"/>
      <c r="D140" s="207" t="s">
        <v>74</v>
      </c>
      <c r="E140" s="208" t="s">
        <v>274</v>
      </c>
      <c r="F140" s="208" t="s">
        <v>275</v>
      </c>
      <c r="G140" s="206"/>
      <c r="H140" s="206"/>
      <c r="I140" s="209"/>
      <c r="J140" s="210">
        <f>BK140</f>
        <v>0</v>
      </c>
      <c r="K140" s="206"/>
      <c r="L140" s="211"/>
      <c r="M140" s="212"/>
      <c r="N140" s="213"/>
      <c r="O140" s="213"/>
      <c r="P140" s="214">
        <f>SUM(P141:P182)</f>
        <v>0</v>
      </c>
      <c r="Q140" s="213"/>
      <c r="R140" s="214">
        <f>SUM(R141:R182)</f>
        <v>0</v>
      </c>
      <c r="S140" s="213"/>
      <c r="T140" s="215">
        <f>SUM(T141:T182)</f>
        <v>0</v>
      </c>
      <c r="AR140" s="216" t="s">
        <v>180</v>
      </c>
      <c r="AT140" s="217" t="s">
        <v>74</v>
      </c>
      <c r="AU140" s="217" t="s">
        <v>75</v>
      </c>
      <c r="AY140" s="216" t="s">
        <v>179</v>
      </c>
      <c r="BK140" s="218">
        <f>SUM(BK141:BK182)</f>
        <v>0</v>
      </c>
    </row>
    <row r="141" spans="1:65" s="2" customFormat="1" ht="21.75" customHeight="1">
      <c r="A141" s="33"/>
      <c r="B141" s="34"/>
      <c r="C141" s="221" t="s">
        <v>276</v>
      </c>
      <c r="D141" s="221" t="s">
        <v>201</v>
      </c>
      <c r="E141" s="222" t="s">
        <v>277</v>
      </c>
      <c r="F141" s="223" t="s">
        <v>278</v>
      </c>
      <c r="G141" s="224" t="s">
        <v>176</v>
      </c>
      <c r="H141" s="225">
        <v>10</v>
      </c>
      <c r="I141" s="226"/>
      <c r="J141" s="227">
        <f>ROUND(I141*H141,2)</f>
        <v>0</v>
      </c>
      <c r="K141" s="223" t="s">
        <v>177</v>
      </c>
      <c r="L141" s="38"/>
      <c r="M141" s="228" t="s">
        <v>34</v>
      </c>
      <c r="N141" s="229" t="s">
        <v>46</v>
      </c>
      <c r="O141" s="63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7" t="s">
        <v>279</v>
      </c>
      <c r="AT141" s="187" t="s">
        <v>201</v>
      </c>
      <c r="AU141" s="187" t="s">
        <v>82</v>
      </c>
      <c r="AY141" s="16" t="s">
        <v>179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6" t="s">
        <v>82</v>
      </c>
      <c r="BK141" s="188">
        <f>ROUND(I141*H141,2)</f>
        <v>0</v>
      </c>
      <c r="BL141" s="16" t="s">
        <v>279</v>
      </c>
      <c r="BM141" s="187" t="s">
        <v>280</v>
      </c>
    </row>
    <row r="142" spans="1:65" s="2" customFormat="1" ht="11.25">
      <c r="A142" s="33"/>
      <c r="B142" s="34"/>
      <c r="C142" s="35"/>
      <c r="D142" s="189" t="s">
        <v>182</v>
      </c>
      <c r="E142" s="35"/>
      <c r="F142" s="190" t="s">
        <v>278</v>
      </c>
      <c r="G142" s="35"/>
      <c r="H142" s="35"/>
      <c r="I142" s="114"/>
      <c r="J142" s="35"/>
      <c r="K142" s="35"/>
      <c r="L142" s="38"/>
      <c r="M142" s="191"/>
      <c r="N142" s="19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182</v>
      </c>
      <c r="AU142" s="16" t="s">
        <v>82</v>
      </c>
    </row>
    <row r="143" spans="1:65" s="2" customFormat="1" ht="19.5">
      <c r="A143" s="33"/>
      <c r="B143" s="34"/>
      <c r="C143" s="35"/>
      <c r="D143" s="189" t="s">
        <v>194</v>
      </c>
      <c r="E143" s="35"/>
      <c r="F143" s="204" t="s">
        <v>281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194</v>
      </c>
      <c r="AU143" s="16" t="s">
        <v>82</v>
      </c>
    </row>
    <row r="144" spans="1:65" s="12" customFormat="1" ht="11.25">
      <c r="B144" s="193"/>
      <c r="C144" s="194"/>
      <c r="D144" s="189" t="s">
        <v>183</v>
      </c>
      <c r="E144" s="195" t="s">
        <v>34</v>
      </c>
      <c r="F144" s="196" t="s">
        <v>282</v>
      </c>
      <c r="G144" s="194"/>
      <c r="H144" s="197">
        <v>10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183</v>
      </c>
      <c r="AU144" s="203" t="s">
        <v>82</v>
      </c>
      <c r="AV144" s="12" t="s">
        <v>84</v>
      </c>
      <c r="AW144" s="12" t="s">
        <v>36</v>
      </c>
      <c r="AX144" s="12" t="s">
        <v>82</v>
      </c>
      <c r="AY144" s="203" t="s">
        <v>179</v>
      </c>
    </row>
    <row r="145" spans="1:65" s="2" customFormat="1" ht="21.75" customHeight="1">
      <c r="A145" s="33"/>
      <c r="B145" s="34"/>
      <c r="C145" s="221" t="s">
        <v>283</v>
      </c>
      <c r="D145" s="221" t="s">
        <v>201</v>
      </c>
      <c r="E145" s="222" t="s">
        <v>284</v>
      </c>
      <c r="F145" s="223" t="s">
        <v>285</v>
      </c>
      <c r="G145" s="224" t="s">
        <v>176</v>
      </c>
      <c r="H145" s="225">
        <v>10</v>
      </c>
      <c r="I145" s="226"/>
      <c r="J145" s="227">
        <f>ROUND(I145*H145,2)</f>
        <v>0</v>
      </c>
      <c r="K145" s="223" t="s">
        <v>177</v>
      </c>
      <c r="L145" s="38"/>
      <c r="M145" s="228" t="s">
        <v>34</v>
      </c>
      <c r="N145" s="229" t="s">
        <v>46</v>
      </c>
      <c r="O145" s="63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7" t="s">
        <v>279</v>
      </c>
      <c r="AT145" s="187" t="s">
        <v>201</v>
      </c>
      <c r="AU145" s="187" t="s">
        <v>82</v>
      </c>
      <c r="AY145" s="16" t="s">
        <v>179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6" t="s">
        <v>82</v>
      </c>
      <c r="BK145" s="188">
        <f>ROUND(I145*H145,2)</f>
        <v>0</v>
      </c>
      <c r="BL145" s="16" t="s">
        <v>279</v>
      </c>
      <c r="BM145" s="187" t="s">
        <v>286</v>
      </c>
    </row>
    <row r="146" spans="1:65" s="2" customFormat="1" ht="19.5">
      <c r="A146" s="33"/>
      <c r="B146" s="34"/>
      <c r="C146" s="35"/>
      <c r="D146" s="189" t="s">
        <v>182</v>
      </c>
      <c r="E146" s="35"/>
      <c r="F146" s="190" t="s">
        <v>287</v>
      </c>
      <c r="G146" s="35"/>
      <c r="H146" s="35"/>
      <c r="I146" s="114"/>
      <c r="J146" s="35"/>
      <c r="K146" s="35"/>
      <c r="L146" s="38"/>
      <c r="M146" s="191"/>
      <c r="N146" s="192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182</v>
      </c>
      <c r="AU146" s="16" t="s">
        <v>82</v>
      </c>
    </row>
    <row r="147" spans="1:65" s="2" customFormat="1" ht="19.5">
      <c r="A147" s="33"/>
      <c r="B147" s="34"/>
      <c r="C147" s="35"/>
      <c r="D147" s="189" t="s">
        <v>194</v>
      </c>
      <c r="E147" s="35"/>
      <c r="F147" s="204" t="s">
        <v>281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194</v>
      </c>
      <c r="AU147" s="16" t="s">
        <v>82</v>
      </c>
    </row>
    <row r="148" spans="1:65" s="12" customFormat="1" ht="11.25">
      <c r="B148" s="193"/>
      <c r="C148" s="194"/>
      <c r="D148" s="189" t="s">
        <v>183</v>
      </c>
      <c r="E148" s="195" t="s">
        <v>34</v>
      </c>
      <c r="F148" s="196" t="s">
        <v>282</v>
      </c>
      <c r="G148" s="194"/>
      <c r="H148" s="197">
        <v>10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183</v>
      </c>
      <c r="AU148" s="203" t="s">
        <v>82</v>
      </c>
      <c r="AV148" s="12" t="s">
        <v>84</v>
      </c>
      <c r="AW148" s="12" t="s">
        <v>36</v>
      </c>
      <c r="AX148" s="12" t="s">
        <v>82</v>
      </c>
      <c r="AY148" s="203" t="s">
        <v>179</v>
      </c>
    </row>
    <row r="149" spans="1:65" s="2" customFormat="1" ht="21.75" customHeight="1">
      <c r="A149" s="33"/>
      <c r="B149" s="34"/>
      <c r="C149" s="221" t="s">
        <v>288</v>
      </c>
      <c r="D149" s="221" t="s">
        <v>201</v>
      </c>
      <c r="E149" s="222" t="s">
        <v>289</v>
      </c>
      <c r="F149" s="223" t="s">
        <v>290</v>
      </c>
      <c r="G149" s="224" t="s">
        <v>176</v>
      </c>
      <c r="H149" s="225">
        <v>6</v>
      </c>
      <c r="I149" s="226"/>
      <c r="J149" s="227">
        <f>ROUND(I149*H149,2)</f>
        <v>0</v>
      </c>
      <c r="K149" s="223" t="s">
        <v>177</v>
      </c>
      <c r="L149" s="38"/>
      <c r="M149" s="228" t="s">
        <v>34</v>
      </c>
      <c r="N149" s="229" t="s">
        <v>46</v>
      </c>
      <c r="O149" s="6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7" t="s">
        <v>279</v>
      </c>
      <c r="AT149" s="187" t="s">
        <v>201</v>
      </c>
      <c r="AU149" s="187" t="s">
        <v>82</v>
      </c>
      <c r="AY149" s="16" t="s">
        <v>179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82</v>
      </c>
      <c r="BK149" s="188">
        <f>ROUND(I149*H149,2)</f>
        <v>0</v>
      </c>
      <c r="BL149" s="16" t="s">
        <v>279</v>
      </c>
      <c r="BM149" s="187" t="s">
        <v>291</v>
      </c>
    </row>
    <row r="150" spans="1:65" s="2" customFormat="1" ht="29.25">
      <c r="A150" s="33"/>
      <c r="B150" s="34"/>
      <c r="C150" s="35"/>
      <c r="D150" s="189" t="s">
        <v>182</v>
      </c>
      <c r="E150" s="35"/>
      <c r="F150" s="190" t="s">
        <v>292</v>
      </c>
      <c r="G150" s="35"/>
      <c r="H150" s="35"/>
      <c r="I150" s="114"/>
      <c r="J150" s="35"/>
      <c r="K150" s="35"/>
      <c r="L150" s="38"/>
      <c r="M150" s="191"/>
      <c r="N150" s="19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182</v>
      </c>
      <c r="AU150" s="16" t="s">
        <v>82</v>
      </c>
    </row>
    <row r="151" spans="1:65" s="12" customFormat="1" ht="11.25">
      <c r="B151" s="193"/>
      <c r="C151" s="194"/>
      <c r="D151" s="189" t="s">
        <v>183</v>
      </c>
      <c r="E151" s="195" t="s">
        <v>34</v>
      </c>
      <c r="F151" s="196" t="s">
        <v>293</v>
      </c>
      <c r="G151" s="194"/>
      <c r="H151" s="197">
        <v>6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183</v>
      </c>
      <c r="AU151" s="203" t="s">
        <v>82</v>
      </c>
      <c r="AV151" s="12" t="s">
        <v>84</v>
      </c>
      <c r="AW151" s="12" t="s">
        <v>36</v>
      </c>
      <c r="AX151" s="12" t="s">
        <v>82</v>
      </c>
      <c r="AY151" s="203" t="s">
        <v>179</v>
      </c>
    </row>
    <row r="152" spans="1:65" s="2" customFormat="1" ht="21.75" customHeight="1">
      <c r="A152" s="33"/>
      <c r="B152" s="34"/>
      <c r="C152" s="221" t="s">
        <v>8</v>
      </c>
      <c r="D152" s="221" t="s">
        <v>201</v>
      </c>
      <c r="E152" s="222" t="s">
        <v>294</v>
      </c>
      <c r="F152" s="223" t="s">
        <v>295</v>
      </c>
      <c r="G152" s="224" t="s">
        <v>176</v>
      </c>
      <c r="H152" s="225">
        <v>3</v>
      </c>
      <c r="I152" s="226"/>
      <c r="J152" s="227">
        <f>ROUND(I152*H152,2)</f>
        <v>0</v>
      </c>
      <c r="K152" s="223" t="s">
        <v>177</v>
      </c>
      <c r="L152" s="38"/>
      <c r="M152" s="228" t="s">
        <v>34</v>
      </c>
      <c r="N152" s="229" t="s">
        <v>46</v>
      </c>
      <c r="O152" s="63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7" t="s">
        <v>279</v>
      </c>
      <c r="AT152" s="187" t="s">
        <v>201</v>
      </c>
      <c r="AU152" s="187" t="s">
        <v>82</v>
      </c>
      <c r="AY152" s="16" t="s">
        <v>179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6" t="s">
        <v>82</v>
      </c>
      <c r="BK152" s="188">
        <f>ROUND(I152*H152,2)</f>
        <v>0</v>
      </c>
      <c r="BL152" s="16" t="s">
        <v>279</v>
      </c>
      <c r="BM152" s="187" t="s">
        <v>296</v>
      </c>
    </row>
    <row r="153" spans="1:65" s="2" customFormat="1" ht="29.25">
      <c r="A153" s="33"/>
      <c r="B153" s="34"/>
      <c r="C153" s="35"/>
      <c r="D153" s="189" t="s">
        <v>182</v>
      </c>
      <c r="E153" s="35"/>
      <c r="F153" s="190" t="s">
        <v>297</v>
      </c>
      <c r="G153" s="35"/>
      <c r="H153" s="35"/>
      <c r="I153" s="114"/>
      <c r="J153" s="35"/>
      <c r="K153" s="35"/>
      <c r="L153" s="38"/>
      <c r="M153" s="191"/>
      <c r="N153" s="192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182</v>
      </c>
      <c r="AU153" s="16" t="s">
        <v>82</v>
      </c>
    </row>
    <row r="154" spans="1:65" s="2" customFormat="1" ht="19.5">
      <c r="A154" s="33"/>
      <c r="B154" s="34"/>
      <c r="C154" s="35"/>
      <c r="D154" s="189" t="s">
        <v>194</v>
      </c>
      <c r="E154" s="35"/>
      <c r="F154" s="204" t="s">
        <v>298</v>
      </c>
      <c r="G154" s="35"/>
      <c r="H154" s="35"/>
      <c r="I154" s="114"/>
      <c r="J154" s="35"/>
      <c r="K154" s="35"/>
      <c r="L154" s="38"/>
      <c r="M154" s="191"/>
      <c r="N154" s="19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194</v>
      </c>
      <c r="AU154" s="16" t="s">
        <v>82</v>
      </c>
    </row>
    <row r="155" spans="1:65" s="12" customFormat="1" ht="11.25">
      <c r="B155" s="193"/>
      <c r="C155" s="194"/>
      <c r="D155" s="189" t="s">
        <v>183</v>
      </c>
      <c r="E155" s="195" t="s">
        <v>34</v>
      </c>
      <c r="F155" s="196" t="s">
        <v>256</v>
      </c>
      <c r="G155" s="194"/>
      <c r="H155" s="197">
        <v>3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183</v>
      </c>
      <c r="AU155" s="203" t="s">
        <v>82</v>
      </c>
      <c r="AV155" s="12" t="s">
        <v>84</v>
      </c>
      <c r="AW155" s="12" t="s">
        <v>36</v>
      </c>
      <c r="AX155" s="12" t="s">
        <v>82</v>
      </c>
      <c r="AY155" s="203" t="s">
        <v>179</v>
      </c>
    </row>
    <row r="156" spans="1:65" s="2" customFormat="1" ht="21.75" customHeight="1">
      <c r="A156" s="33"/>
      <c r="B156" s="34"/>
      <c r="C156" s="221" t="s">
        <v>7</v>
      </c>
      <c r="D156" s="221" t="s">
        <v>201</v>
      </c>
      <c r="E156" s="222" t="s">
        <v>299</v>
      </c>
      <c r="F156" s="223" t="s">
        <v>300</v>
      </c>
      <c r="G156" s="224" t="s">
        <v>192</v>
      </c>
      <c r="H156" s="225">
        <v>12.348000000000001</v>
      </c>
      <c r="I156" s="226"/>
      <c r="J156" s="227">
        <f>ROUND(I156*H156,2)</f>
        <v>0</v>
      </c>
      <c r="K156" s="223" t="s">
        <v>177</v>
      </c>
      <c r="L156" s="38"/>
      <c r="M156" s="228" t="s">
        <v>34</v>
      </c>
      <c r="N156" s="229" t="s">
        <v>46</v>
      </c>
      <c r="O156" s="6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7" t="s">
        <v>279</v>
      </c>
      <c r="AT156" s="187" t="s">
        <v>201</v>
      </c>
      <c r="AU156" s="187" t="s">
        <v>82</v>
      </c>
      <c r="AY156" s="16" t="s">
        <v>179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82</v>
      </c>
      <c r="BK156" s="188">
        <f>ROUND(I156*H156,2)</f>
        <v>0</v>
      </c>
      <c r="BL156" s="16" t="s">
        <v>279</v>
      </c>
      <c r="BM156" s="187" t="s">
        <v>301</v>
      </c>
    </row>
    <row r="157" spans="1:65" s="2" customFormat="1" ht="58.5">
      <c r="A157" s="33"/>
      <c r="B157" s="34"/>
      <c r="C157" s="35"/>
      <c r="D157" s="189" t="s">
        <v>182</v>
      </c>
      <c r="E157" s="35"/>
      <c r="F157" s="190" t="s">
        <v>302</v>
      </c>
      <c r="G157" s="35"/>
      <c r="H157" s="35"/>
      <c r="I157" s="114"/>
      <c r="J157" s="35"/>
      <c r="K157" s="35"/>
      <c r="L157" s="38"/>
      <c r="M157" s="191"/>
      <c r="N157" s="19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182</v>
      </c>
      <c r="AU157" s="16" t="s">
        <v>82</v>
      </c>
    </row>
    <row r="158" spans="1:65" s="2" customFormat="1" ht="19.5">
      <c r="A158" s="33"/>
      <c r="B158" s="34"/>
      <c r="C158" s="35"/>
      <c r="D158" s="189" t="s">
        <v>194</v>
      </c>
      <c r="E158" s="35"/>
      <c r="F158" s="204" t="s">
        <v>303</v>
      </c>
      <c r="G158" s="35"/>
      <c r="H158" s="35"/>
      <c r="I158" s="114"/>
      <c r="J158" s="35"/>
      <c r="K158" s="35"/>
      <c r="L158" s="38"/>
      <c r="M158" s="191"/>
      <c r="N158" s="19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194</v>
      </c>
      <c r="AU158" s="16" t="s">
        <v>82</v>
      </c>
    </row>
    <row r="159" spans="1:65" s="12" customFormat="1" ht="11.25">
      <c r="B159" s="193"/>
      <c r="C159" s="194"/>
      <c r="D159" s="189" t="s">
        <v>183</v>
      </c>
      <c r="E159" s="195" t="s">
        <v>34</v>
      </c>
      <c r="F159" s="196" t="s">
        <v>304</v>
      </c>
      <c r="G159" s="194"/>
      <c r="H159" s="197">
        <v>12.348000000000001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183</v>
      </c>
      <c r="AU159" s="203" t="s">
        <v>82</v>
      </c>
      <c r="AV159" s="12" t="s">
        <v>84</v>
      </c>
      <c r="AW159" s="12" t="s">
        <v>36</v>
      </c>
      <c r="AX159" s="12" t="s">
        <v>82</v>
      </c>
      <c r="AY159" s="203" t="s">
        <v>179</v>
      </c>
    </row>
    <row r="160" spans="1:65" s="2" customFormat="1" ht="21.75" customHeight="1">
      <c r="A160" s="33"/>
      <c r="B160" s="34"/>
      <c r="C160" s="221" t="s">
        <v>305</v>
      </c>
      <c r="D160" s="221" t="s">
        <v>201</v>
      </c>
      <c r="E160" s="222" t="s">
        <v>306</v>
      </c>
      <c r="F160" s="223" t="s">
        <v>307</v>
      </c>
      <c r="G160" s="224" t="s">
        <v>192</v>
      </c>
      <c r="H160" s="225">
        <v>14.147</v>
      </c>
      <c r="I160" s="226"/>
      <c r="J160" s="227">
        <f>ROUND(I160*H160,2)</f>
        <v>0</v>
      </c>
      <c r="K160" s="223" t="s">
        <v>177</v>
      </c>
      <c r="L160" s="38"/>
      <c r="M160" s="228" t="s">
        <v>34</v>
      </c>
      <c r="N160" s="229" t="s">
        <v>46</v>
      </c>
      <c r="O160" s="6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7" t="s">
        <v>279</v>
      </c>
      <c r="AT160" s="187" t="s">
        <v>201</v>
      </c>
      <c r="AU160" s="187" t="s">
        <v>82</v>
      </c>
      <c r="AY160" s="16" t="s">
        <v>179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82</v>
      </c>
      <c r="BK160" s="188">
        <f>ROUND(I160*H160,2)</f>
        <v>0</v>
      </c>
      <c r="BL160" s="16" t="s">
        <v>279</v>
      </c>
      <c r="BM160" s="187" t="s">
        <v>308</v>
      </c>
    </row>
    <row r="161" spans="1:65" s="2" customFormat="1" ht="58.5">
      <c r="A161" s="33"/>
      <c r="B161" s="34"/>
      <c r="C161" s="35"/>
      <c r="D161" s="189" t="s">
        <v>182</v>
      </c>
      <c r="E161" s="35"/>
      <c r="F161" s="190" t="s">
        <v>309</v>
      </c>
      <c r="G161" s="35"/>
      <c r="H161" s="35"/>
      <c r="I161" s="114"/>
      <c r="J161" s="35"/>
      <c r="K161" s="35"/>
      <c r="L161" s="38"/>
      <c r="M161" s="191"/>
      <c r="N161" s="19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182</v>
      </c>
      <c r="AU161" s="16" t="s">
        <v>82</v>
      </c>
    </row>
    <row r="162" spans="1:65" s="2" customFormat="1" ht="19.5">
      <c r="A162" s="33"/>
      <c r="B162" s="34"/>
      <c r="C162" s="35"/>
      <c r="D162" s="189" t="s">
        <v>194</v>
      </c>
      <c r="E162" s="35"/>
      <c r="F162" s="204" t="s">
        <v>310</v>
      </c>
      <c r="G162" s="35"/>
      <c r="H162" s="35"/>
      <c r="I162" s="114"/>
      <c r="J162" s="35"/>
      <c r="K162" s="35"/>
      <c r="L162" s="38"/>
      <c r="M162" s="191"/>
      <c r="N162" s="192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194</v>
      </c>
      <c r="AU162" s="16" t="s">
        <v>82</v>
      </c>
    </row>
    <row r="163" spans="1:65" s="12" customFormat="1" ht="11.25">
      <c r="B163" s="193"/>
      <c r="C163" s="194"/>
      <c r="D163" s="189" t="s">
        <v>183</v>
      </c>
      <c r="E163" s="195" t="s">
        <v>34</v>
      </c>
      <c r="F163" s="196" t="s">
        <v>311</v>
      </c>
      <c r="G163" s="194"/>
      <c r="H163" s="197">
        <v>14.147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183</v>
      </c>
      <c r="AU163" s="203" t="s">
        <v>82</v>
      </c>
      <c r="AV163" s="12" t="s">
        <v>84</v>
      </c>
      <c r="AW163" s="12" t="s">
        <v>36</v>
      </c>
      <c r="AX163" s="12" t="s">
        <v>82</v>
      </c>
      <c r="AY163" s="203" t="s">
        <v>179</v>
      </c>
    </row>
    <row r="164" spans="1:65" s="2" customFormat="1" ht="21.75" customHeight="1">
      <c r="A164" s="33"/>
      <c r="B164" s="34"/>
      <c r="C164" s="221" t="s">
        <v>312</v>
      </c>
      <c r="D164" s="221" t="s">
        <v>201</v>
      </c>
      <c r="E164" s="222" t="s">
        <v>313</v>
      </c>
      <c r="F164" s="223" t="s">
        <v>314</v>
      </c>
      <c r="G164" s="224" t="s">
        <v>192</v>
      </c>
      <c r="H164" s="225">
        <v>54</v>
      </c>
      <c r="I164" s="226"/>
      <c r="J164" s="227">
        <f>ROUND(I164*H164,2)</f>
        <v>0</v>
      </c>
      <c r="K164" s="223" t="s">
        <v>177</v>
      </c>
      <c r="L164" s="38"/>
      <c r="M164" s="228" t="s">
        <v>34</v>
      </c>
      <c r="N164" s="229" t="s">
        <v>46</v>
      </c>
      <c r="O164" s="6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7" t="s">
        <v>279</v>
      </c>
      <c r="AT164" s="187" t="s">
        <v>201</v>
      </c>
      <c r="AU164" s="187" t="s">
        <v>82</v>
      </c>
      <c r="AY164" s="16" t="s">
        <v>179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82</v>
      </c>
      <c r="BK164" s="188">
        <f>ROUND(I164*H164,2)</f>
        <v>0</v>
      </c>
      <c r="BL164" s="16" t="s">
        <v>279</v>
      </c>
      <c r="BM164" s="187" t="s">
        <v>315</v>
      </c>
    </row>
    <row r="165" spans="1:65" s="2" customFormat="1" ht="58.5">
      <c r="A165" s="33"/>
      <c r="B165" s="34"/>
      <c r="C165" s="35"/>
      <c r="D165" s="189" t="s">
        <v>182</v>
      </c>
      <c r="E165" s="35"/>
      <c r="F165" s="190" t="s">
        <v>316</v>
      </c>
      <c r="G165" s="35"/>
      <c r="H165" s="35"/>
      <c r="I165" s="114"/>
      <c r="J165" s="35"/>
      <c r="K165" s="35"/>
      <c r="L165" s="38"/>
      <c r="M165" s="191"/>
      <c r="N165" s="19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182</v>
      </c>
      <c r="AU165" s="16" t="s">
        <v>82</v>
      </c>
    </row>
    <row r="166" spans="1:65" s="2" customFormat="1" ht="19.5">
      <c r="A166" s="33"/>
      <c r="B166" s="34"/>
      <c r="C166" s="35"/>
      <c r="D166" s="189" t="s">
        <v>194</v>
      </c>
      <c r="E166" s="35"/>
      <c r="F166" s="204" t="s">
        <v>317</v>
      </c>
      <c r="G166" s="35"/>
      <c r="H166" s="35"/>
      <c r="I166" s="114"/>
      <c r="J166" s="35"/>
      <c r="K166" s="35"/>
      <c r="L166" s="38"/>
      <c r="M166" s="191"/>
      <c r="N166" s="19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194</v>
      </c>
      <c r="AU166" s="16" t="s">
        <v>82</v>
      </c>
    </row>
    <row r="167" spans="1:65" s="12" customFormat="1" ht="11.25">
      <c r="B167" s="193"/>
      <c r="C167" s="194"/>
      <c r="D167" s="189" t="s">
        <v>183</v>
      </c>
      <c r="E167" s="195" t="s">
        <v>34</v>
      </c>
      <c r="F167" s="196" t="s">
        <v>196</v>
      </c>
      <c r="G167" s="194"/>
      <c r="H167" s="197">
        <v>54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183</v>
      </c>
      <c r="AU167" s="203" t="s">
        <v>82</v>
      </c>
      <c r="AV167" s="12" t="s">
        <v>84</v>
      </c>
      <c r="AW167" s="12" t="s">
        <v>36</v>
      </c>
      <c r="AX167" s="12" t="s">
        <v>82</v>
      </c>
      <c r="AY167" s="203" t="s">
        <v>179</v>
      </c>
    </row>
    <row r="168" spans="1:65" s="2" customFormat="1" ht="21.75" customHeight="1">
      <c r="A168" s="33"/>
      <c r="B168" s="34"/>
      <c r="C168" s="221" t="s">
        <v>318</v>
      </c>
      <c r="D168" s="221" t="s">
        <v>201</v>
      </c>
      <c r="E168" s="222" t="s">
        <v>319</v>
      </c>
      <c r="F168" s="223" t="s">
        <v>320</v>
      </c>
      <c r="G168" s="224" t="s">
        <v>192</v>
      </c>
      <c r="H168" s="225">
        <v>12.348000000000001</v>
      </c>
      <c r="I168" s="226"/>
      <c r="J168" s="227">
        <f>ROUND(I168*H168,2)</f>
        <v>0</v>
      </c>
      <c r="K168" s="223" t="s">
        <v>177</v>
      </c>
      <c r="L168" s="38"/>
      <c r="M168" s="228" t="s">
        <v>34</v>
      </c>
      <c r="N168" s="229" t="s">
        <v>46</v>
      </c>
      <c r="O168" s="6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7" t="s">
        <v>279</v>
      </c>
      <c r="AT168" s="187" t="s">
        <v>201</v>
      </c>
      <c r="AU168" s="187" t="s">
        <v>82</v>
      </c>
      <c r="AY168" s="16" t="s">
        <v>179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6" t="s">
        <v>82</v>
      </c>
      <c r="BK168" s="188">
        <f>ROUND(I168*H168,2)</f>
        <v>0</v>
      </c>
      <c r="BL168" s="16" t="s">
        <v>279</v>
      </c>
      <c r="BM168" s="187" t="s">
        <v>321</v>
      </c>
    </row>
    <row r="169" spans="1:65" s="2" customFormat="1" ht="29.25">
      <c r="A169" s="33"/>
      <c r="B169" s="34"/>
      <c r="C169" s="35"/>
      <c r="D169" s="189" t="s">
        <v>182</v>
      </c>
      <c r="E169" s="35"/>
      <c r="F169" s="190" t="s">
        <v>322</v>
      </c>
      <c r="G169" s="35"/>
      <c r="H169" s="35"/>
      <c r="I169" s="114"/>
      <c r="J169" s="35"/>
      <c r="K169" s="35"/>
      <c r="L169" s="38"/>
      <c r="M169" s="191"/>
      <c r="N169" s="19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182</v>
      </c>
      <c r="AU169" s="16" t="s">
        <v>82</v>
      </c>
    </row>
    <row r="170" spans="1:65" s="2" customFormat="1" ht="19.5">
      <c r="A170" s="33"/>
      <c r="B170" s="34"/>
      <c r="C170" s="35"/>
      <c r="D170" s="189" t="s">
        <v>194</v>
      </c>
      <c r="E170" s="35"/>
      <c r="F170" s="204" t="s">
        <v>323</v>
      </c>
      <c r="G170" s="35"/>
      <c r="H170" s="35"/>
      <c r="I170" s="114"/>
      <c r="J170" s="35"/>
      <c r="K170" s="35"/>
      <c r="L170" s="38"/>
      <c r="M170" s="191"/>
      <c r="N170" s="19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194</v>
      </c>
      <c r="AU170" s="16" t="s">
        <v>82</v>
      </c>
    </row>
    <row r="171" spans="1:65" s="12" customFormat="1" ht="11.25">
      <c r="B171" s="193"/>
      <c r="C171" s="194"/>
      <c r="D171" s="189" t="s">
        <v>183</v>
      </c>
      <c r="E171" s="195" t="s">
        <v>34</v>
      </c>
      <c r="F171" s="196" t="s">
        <v>304</v>
      </c>
      <c r="G171" s="194"/>
      <c r="H171" s="197">
        <v>12.348000000000001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183</v>
      </c>
      <c r="AU171" s="203" t="s">
        <v>82</v>
      </c>
      <c r="AV171" s="12" t="s">
        <v>84</v>
      </c>
      <c r="AW171" s="12" t="s">
        <v>36</v>
      </c>
      <c r="AX171" s="12" t="s">
        <v>82</v>
      </c>
      <c r="AY171" s="203" t="s">
        <v>179</v>
      </c>
    </row>
    <row r="172" spans="1:65" s="2" customFormat="1" ht="21.75" customHeight="1">
      <c r="A172" s="33"/>
      <c r="B172" s="34"/>
      <c r="C172" s="221" t="s">
        <v>324</v>
      </c>
      <c r="D172" s="221" t="s">
        <v>201</v>
      </c>
      <c r="E172" s="222" t="s">
        <v>325</v>
      </c>
      <c r="F172" s="223" t="s">
        <v>326</v>
      </c>
      <c r="G172" s="224" t="s">
        <v>192</v>
      </c>
      <c r="H172" s="225">
        <v>2.544</v>
      </c>
      <c r="I172" s="226"/>
      <c r="J172" s="227">
        <f>ROUND(I172*H172,2)</f>
        <v>0</v>
      </c>
      <c r="K172" s="223" t="s">
        <v>177</v>
      </c>
      <c r="L172" s="38"/>
      <c r="M172" s="228" t="s">
        <v>34</v>
      </c>
      <c r="N172" s="229" t="s">
        <v>46</v>
      </c>
      <c r="O172" s="63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7" t="s">
        <v>279</v>
      </c>
      <c r="AT172" s="187" t="s">
        <v>201</v>
      </c>
      <c r="AU172" s="187" t="s">
        <v>82</v>
      </c>
      <c r="AY172" s="16" t="s">
        <v>179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6" t="s">
        <v>82</v>
      </c>
      <c r="BK172" s="188">
        <f>ROUND(I172*H172,2)</f>
        <v>0</v>
      </c>
      <c r="BL172" s="16" t="s">
        <v>279</v>
      </c>
      <c r="BM172" s="187" t="s">
        <v>327</v>
      </c>
    </row>
    <row r="173" spans="1:65" s="2" customFormat="1" ht="58.5">
      <c r="A173" s="33"/>
      <c r="B173" s="34"/>
      <c r="C173" s="35"/>
      <c r="D173" s="189" t="s">
        <v>182</v>
      </c>
      <c r="E173" s="35"/>
      <c r="F173" s="190" t="s">
        <v>328</v>
      </c>
      <c r="G173" s="35"/>
      <c r="H173" s="35"/>
      <c r="I173" s="114"/>
      <c r="J173" s="35"/>
      <c r="K173" s="35"/>
      <c r="L173" s="38"/>
      <c r="M173" s="191"/>
      <c r="N173" s="192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182</v>
      </c>
      <c r="AU173" s="16" t="s">
        <v>82</v>
      </c>
    </row>
    <row r="174" spans="1:65" s="2" customFormat="1" ht="19.5">
      <c r="A174" s="33"/>
      <c r="B174" s="34"/>
      <c r="C174" s="35"/>
      <c r="D174" s="189" t="s">
        <v>194</v>
      </c>
      <c r="E174" s="35"/>
      <c r="F174" s="204" t="s">
        <v>329</v>
      </c>
      <c r="G174" s="35"/>
      <c r="H174" s="35"/>
      <c r="I174" s="114"/>
      <c r="J174" s="35"/>
      <c r="K174" s="35"/>
      <c r="L174" s="38"/>
      <c r="M174" s="191"/>
      <c r="N174" s="19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194</v>
      </c>
      <c r="AU174" s="16" t="s">
        <v>82</v>
      </c>
    </row>
    <row r="175" spans="1:65" s="12" customFormat="1" ht="11.25">
      <c r="B175" s="193"/>
      <c r="C175" s="194"/>
      <c r="D175" s="189" t="s">
        <v>183</v>
      </c>
      <c r="E175" s="195" t="s">
        <v>34</v>
      </c>
      <c r="F175" s="196" t="s">
        <v>330</v>
      </c>
      <c r="G175" s="194"/>
      <c r="H175" s="197">
        <v>2.544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183</v>
      </c>
      <c r="AU175" s="203" t="s">
        <v>82</v>
      </c>
      <c r="AV175" s="12" t="s">
        <v>84</v>
      </c>
      <c r="AW175" s="12" t="s">
        <v>36</v>
      </c>
      <c r="AX175" s="12" t="s">
        <v>82</v>
      </c>
      <c r="AY175" s="203" t="s">
        <v>179</v>
      </c>
    </row>
    <row r="176" spans="1:65" s="2" customFormat="1" ht="21.75" customHeight="1">
      <c r="A176" s="33"/>
      <c r="B176" s="34"/>
      <c r="C176" s="221" t="s">
        <v>331</v>
      </c>
      <c r="D176" s="221" t="s">
        <v>201</v>
      </c>
      <c r="E176" s="222" t="s">
        <v>332</v>
      </c>
      <c r="F176" s="223" t="s">
        <v>333</v>
      </c>
      <c r="G176" s="224" t="s">
        <v>192</v>
      </c>
      <c r="H176" s="225">
        <v>0.18099999999999999</v>
      </c>
      <c r="I176" s="226"/>
      <c r="J176" s="227">
        <f>ROUND(I176*H176,2)</f>
        <v>0</v>
      </c>
      <c r="K176" s="223" t="s">
        <v>177</v>
      </c>
      <c r="L176" s="38"/>
      <c r="M176" s="228" t="s">
        <v>34</v>
      </c>
      <c r="N176" s="229" t="s">
        <v>46</v>
      </c>
      <c r="O176" s="6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7" t="s">
        <v>279</v>
      </c>
      <c r="AT176" s="187" t="s">
        <v>201</v>
      </c>
      <c r="AU176" s="187" t="s">
        <v>82</v>
      </c>
      <c r="AY176" s="16" t="s">
        <v>179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82</v>
      </c>
      <c r="BK176" s="188">
        <f>ROUND(I176*H176,2)</f>
        <v>0</v>
      </c>
      <c r="BL176" s="16" t="s">
        <v>279</v>
      </c>
      <c r="BM176" s="187" t="s">
        <v>334</v>
      </c>
    </row>
    <row r="177" spans="1:65" s="2" customFormat="1" ht="58.5">
      <c r="A177" s="33"/>
      <c r="B177" s="34"/>
      <c r="C177" s="35"/>
      <c r="D177" s="189" t="s">
        <v>182</v>
      </c>
      <c r="E177" s="35"/>
      <c r="F177" s="190" t="s">
        <v>335</v>
      </c>
      <c r="G177" s="35"/>
      <c r="H177" s="35"/>
      <c r="I177" s="114"/>
      <c r="J177" s="35"/>
      <c r="K177" s="35"/>
      <c r="L177" s="38"/>
      <c r="M177" s="191"/>
      <c r="N177" s="19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182</v>
      </c>
      <c r="AU177" s="16" t="s">
        <v>82</v>
      </c>
    </row>
    <row r="178" spans="1:65" s="2" customFormat="1" ht="19.5">
      <c r="A178" s="33"/>
      <c r="B178" s="34"/>
      <c r="C178" s="35"/>
      <c r="D178" s="189" t="s">
        <v>194</v>
      </c>
      <c r="E178" s="35"/>
      <c r="F178" s="204" t="s">
        <v>336</v>
      </c>
      <c r="G178" s="35"/>
      <c r="H178" s="35"/>
      <c r="I178" s="114"/>
      <c r="J178" s="35"/>
      <c r="K178" s="35"/>
      <c r="L178" s="38"/>
      <c r="M178" s="191"/>
      <c r="N178" s="19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194</v>
      </c>
      <c r="AU178" s="16" t="s">
        <v>82</v>
      </c>
    </row>
    <row r="179" spans="1:65" s="12" customFormat="1" ht="11.25">
      <c r="B179" s="193"/>
      <c r="C179" s="194"/>
      <c r="D179" s="189" t="s">
        <v>183</v>
      </c>
      <c r="E179" s="195" t="s">
        <v>34</v>
      </c>
      <c r="F179" s="196" t="s">
        <v>337</v>
      </c>
      <c r="G179" s="194"/>
      <c r="H179" s="197">
        <v>0.18099999999999999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183</v>
      </c>
      <c r="AU179" s="203" t="s">
        <v>82</v>
      </c>
      <c r="AV179" s="12" t="s">
        <v>84</v>
      </c>
      <c r="AW179" s="12" t="s">
        <v>36</v>
      </c>
      <c r="AX179" s="12" t="s">
        <v>82</v>
      </c>
      <c r="AY179" s="203" t="s">
        <v>179</v>
      </c>
    </row>
    <row r="180" spans="1:65" s="2" customFormat="1" ht="21.75" customHeight="1">
      <c r="A180" s="33"/>
      <c r="B180" s="34"/>
      <c r="C180" s="221" t="s">
        <v>338</v>
      </c>
      <c r="D180" s="221" t="s">
        <v>201</v>
      </c>
      <c r="E180" s="222" t="s">
        <v>339</v>
      </c>
      <c r="F180" s="223" t="s">
        <v>340</v>
      </c>
      <c r="G180" s="224" t="s">
        <v>192</v>
      </c>
      <c r="H180" s="225">
        <v>0.18099999999999999</v>
      </c>
      <c r="I180" s="226"/>
      <c r="J180" s="227">
        <f>ROUND(I180*H180,2)</f>
        <v>0</v>
      </c>
      <c r="K180" s="223" t="s">
        <v>177</v>
      </c>
      <c r="L180" s="38"/>
      <c r="M180" s="228" t="s">
        <v>34</v>
      </c>
      <c r="N180" s="229" t="s">
        <v>46</v>
      </c>
      <c r="O180" s="63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7" t="s">
        <v>279</v>
      </c>
      <c r="AT180" s="187" t="s">
        <v>201</v>
      </c>
      <c r="AU180" s="187" t="s">
        <v>82</v>
      </c>
      <c r="AY180" s="16" t="s">
        <v>179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82</v>
      </c>
      <c r="BK180" s="188">
        <f>ROUND(I180*H180,2)</f>
        <v>0</v>
      </c>
      <c r="BL180" s="16" t="s">
        <v>279</v>
      </c>
      <c r="BM180" s="187" t="s">
        <v>341</v>
      </c>
    </row>
    <row r="181" spans="1:65" s="2" customFormat="1" ht="29.25">
      <c r="A181" s="33"/>
      <c r="B181" s="34"/>
      <c r="C181" s="35"/>
      <c r="D181" s="189" t="s">
        <v>182</v>
      </c>
      <c r="E181" s="35"/>
      <c r="F181" s="190" t="s">
        <v>342</v>
      </c>
      <c r="G181" s="35"/>
      <c r="H181" s="35"/>
      <c r="I181" s="114"/>
      <c r="J181" s="35"/>
      <c r="K181" s="35"/>
      <c r="L181" s="38"/>
      <c r="M181" s="191"/>
      <c r="N181" s="192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182</v>
      </c>
      <c r="AU181" s="16" t="s">
        <v>82</v>
      </c>
    </row>
    <row r="182" spans="1:65" s="12" customFormat="1" ht="11.25">
      <c r="B182" s="193"/>
      <c r="C182" s="194"/>
      <c r="D182" s="189" t="s">
        <v>183</v>
      </c>
      <c r="E182" s="195" t="s">
        <v>34</v>
      </c>
      <c r="F182" s="196" t="s">
        <v>343</v>
      </c>
      <c r="G182" s="194"/>
      <c r="H182" s="197">
        <v>0.18099999999999999</v>
      </c>
      <c r="I182" s="198"/>
      <c r="J182" s="194"/>
      <c r="K182" s="194"/>
      <c r="L182" s="199"/>
      <c r="M182" s="230"/>
      <c r="N182" s="231"/>
      <c r="O182" s="231"/>
      <c r="P182" s="231"/>
      <c r="Q182" s="231"/>
      <c r="R182" s="231"/>
      <c r="S182" s="231"/>
      <c r="T182" s="232"/>
      <c r="AT182" s="203" t="s">
        <v>183</v>
      </c>
      <c r="AU182" s="203" t="s">
        <v>82</v>
      </c>
      <c r="AV182" s="12" t="s">
        <v>84</v>
      </c>
      <c r="AW182" s="12" t="s">
        <v>36</v>
      </c>
      <c r="AX182" s="12" t="s">
        <v>82</v>
      </c>
      <c r="AY182" s="203" t="s">
        <v>179</v>
      </c>
    </row>
    <row r="183" spans="1:65" s="2" customFormat="1" ht="6.95" customHeight="1">
      <c r="A183" s="33"/>
      <c r="B183" s="46"/>
      <c r="C183" s="47"/>
      <c r="D183" s="47"/>
      <c r="E183" s="47"/>
      <c r="F183" s="47"/>
      <c r="G183" s="47"/>
      <c r="H183" s="47"/>
      <c r="I183" s="141"/>
      <c r="J183" s="47"/>
      <c r="K183" s="47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zFcFSdT6eEW/FZPBsYXvffgTld/dzUp4XqMuCLMpiRnsDdd5H595DHjrluJM7r9ROulOwb51Pm9bP2NwfP29Vw==" saltValue="b4gmB+yTAXLv+UiT18pmgif8XXHGwIUh0YfBhdoT9tIpaPxxg6nOtXR2Up9RhRZbup/kd08MT+200PGq+fbMkQ==" spinCount="100000" sheet="1" objects="1" scenarios="1" formatColumns="0" formatRows="0" autoFilter="0"/>
  <autoFilter ref="C87:K18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149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344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152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ROUND((SUM(BE85:BE91)),  2)</f>
        <v>0</v>
      </c>
      <c r="G35" s="33"/>
      <c r="H35" s="33"/>
      <c r="I35" s="130">
        <v>0.21</v>
      </c>
      <c r="J35" s="129">
        <f>ROUND(((SUM(BE85:BE91))*I35),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ROUND((SUM(BF85:BF91)),  2)</f>
        <v>0</v>
      </c>
      <c r="G36" s="33"/>
      <c r="H36" s="33"/>
      <c r="I36" s="130">
        <v>0.15</v>
      </c>
      <c r="J36" s="129">
        <f>ROUND(((SUM(BF85:BF91))*I36),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ROUND((SUM(BG85:BG91)),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ROUND((SUM(BH85:BH91)),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ROUND((SUM(BI85:BI91)),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149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1.2 -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Horní Dvořiště -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149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1.2 -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Horní Dvořiště - Rybník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SUM(P86:P91)</f>
        <v>0</v>
      </c>
      <c r="Q85" s="71"/>
      <c r="R85" s="172">
        <f>SUM(R86:R91)</f>
        <v>12.3475</v>
      </c>
      <c r="S85" s="71"/>
      <c r="T85" s="173">
        <f>SUM(T86:T91)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SUM(BK86:BK91)</f>
        <v>0</v>
      </c>
    </row>
    <row r="86" spans="1:65" s="2" customFormat="1" ht="21.75" customHeight="1">
      <c r="A86" s="33"/>
      <c r="B86" s="34"/>
      <c r="C86" s="175" t="s">
        <v>82</v>
      </c>
      <c r="D86" s="175" t="s">
        <v>173</v>
      </c>
      <c r="E86" s="176" t="s">
        <v>345</v>
      </c>
      <c r="F86" s="177" t="s">
        <v>346</v>
      </c>
      <c r="G86" s="178" t="s">
        <v>176</v>
      </c>
      <c r="H86" s="179">
        <v>3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3.70425</v>
      </c>
      <c r="R86" s="185">
        <f>Q86*H86</f>
        <v>11.11275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347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346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348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2" customFormat="1" ht="21.75" customHeight="1">
      <c r="A89" s="33"/>
      <c r="B89" s="34"/>
      <c r="C89" s="175" t="s">
        <v>84</v>
      </c>
      <c r="D89" s="175" t="s">
        <v>173</v>
      </c>
      <c r="E89" s="176" t="s">
        <v>349</v>
      </c>
      <c r="F89" s="177" t="s">
        <v>350</v>
      </c>
      <c r="G89" s="178" t="s">
        <v>176</v>
      </c>
      <c r="H89" s="179">
        <v>1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1.23475</v>
      </c>
      <c r="R89" s="185">
        <f>Q89*H89</f>
        <v>1.23475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351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350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2" customFormat="1" ht="39">
      <c r="A91" s="33"/>
      <c r="B91" s="34"/>
      <c r="C91" s="35"/>
      <c r="D91" s="189" t="s">
        <v>194</v>
      </c>
      <c r="E91" s="35"/>
      <c r="F91" s="204" t="s">
        <v>352</v>
      </c>
      <c r="G91" s="35"/>
      <c r="H91" s="35"/>
      <c r="I91" s="114"/>
      <c r="J91" s="35"/>
      <c r="K91" s="35"/>
      <c r="L91" s="38"/>
      <c r="M91" s="233"/>
      <c r="N91" s="234"/>
      <c r="O91" s="235"/>
      <c r="P91" s="235"/>
      <c r="Q91" s="235"/>
      <c r="R91" s="235"/>
      <c r="S91" s="235"/>
      <c r="T91" s="236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194</v>
      </c>
      <c r="AU91" s="16" t="s">
        <v>75</v>
      </c>
    </row>
    <row r="92" spans="1:65" s="2" customFormat="1" ht="6.95" customHeight="1">
      <c r="A92" s="33"/>
      <c r="B92" s="46"/>
      <c r="C92" s="47"/>
      <c r="D92" s="47"/>
      <c r="E92" s="47"/>
      <c r="F92" s="47"/>
      <c r="G92" s="47"/>
      <c r="H92" s="47"/>
      <c r="I92" s="141"/>
      <c r="J92" s="47"/>
      <c r="K92" s="47"/>
      <c r="L92" s="38"/>
      <c r="M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</sheetData>
  <sheetProtection algorithmName="SHA-512" hashValue="NOfcw5ElNEUUhWH2eVcZh2B6IkIHExOX0oNyo9hXpU9Ra8/sOrpMWGURxeBcqGT3Kq3yqAb4bdaWKMFmXfahAA==" saltValue="R1UQlwK77cykjGpbTVmF2hbmHzI/3W+BDKbSCcNi8ovRIsjAVxANMsbV52ImnZmfp9irCGg3MYaUNHHzryC8/A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353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354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152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ROUND((SUM(BE88:BE149)),  2)</f>
        <v>0</v>
      </c>
      <c r="G35" s="33"/>
      <c r="H35" s="33"/>
      <c r="I35" s="130">
        <v>0.21</v>
      </c>
      <c r="J35" s="129">
        <f>ROUND(((SUM(BE88:BE149))*I35),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ROUND((SUM(BF88:BF149)),  2)</f>
        <v>0</v>
      </c>
      <c r="G36" s="33"/>
      <c r="H36" s="33"/>
      <c r="I36" s="130">
        <v>0.15</v>
      </c>
      <c r="J36" s="129">
        <f>ROUND(((SUM(BF88:BF149))*I36),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ROUND((SUM(BG88:BG149)),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ROUND((SUM(BH88:BH149)),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ROUND((SUM(BI88:BI149)),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353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2.1 -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Horní Dvořiště -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J108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J109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J126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353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2.1 -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Horní Dvořiště - Rybník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P89+SUM(P90:P108)+P126</f>
        <v>0</v>
      </c>
      <c r="Q88" s="71"/>
      <c r="R88" s="172">
        <f>R89+SUM(R90:R108)+R126</f>
        <v>233.47192000000001</v>
      </c>
      <c r="S88" s="71"/>
      <c r="T88" s="173">
        <f>T89+SUM(T90:T108)+T126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BK89+SUM(BK90:BK108)+BK126</f>
        <v>0</v>
      </c>
    </row>
    <row r="89" spans="1:65" s="2" customFormat="1" ht="21.75" customHeight="1">
      <c r="A89" s="33"/>
      <c r="B89" s="34"/>
      <c r="C89" s="175" t="s">
        <v>84</v>
      </c>
      <c r="D89" s="175" t="s">
        <v>173</v>
      </c>
      <c r="E89" s="176" t="s">
        <v>185</v>
      </c>
      <c r="F89" s="177" t="s">
        <v>186</v>
      </c>
      <c r="G89" s="178" t="s">
        <v>176</v>
      </c>
      <c r="H89" s="179">
        <v>7088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1.1100000000000001E-3</v>
      </c>
      <c r="R89" s="185">
        <f>Q89*H89</f>
        <v>7.8676800000000009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187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186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355</v>
      </c>
      <c r="G91" s="194"/>
      <c r="H91" s="197">
        <v>7088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356</v>
      </c>
      <c r="D92" s="175" t="s">
        <v>173</v>
      </c>
      <c r="E92" s="176" t="s">
        <v>357</v>
      </c>
      <c r="F92" s="177" t="s">
        <v>358</v>
      </c>
      <c r="G92" s="178" t="s">
        <v>176</v>
      </c>
      <c r="H92" s="179">
        <v>14176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9.0000000000000006E-5</v>
      </c>
      <c r="R92" s="185">
        <f>Q92*H92</f>
        <v>1.2758400000000001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359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358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360</v>
      </c>
      <c r="G94" s="194"/>
      <c r="H94" s="197">
        <v>14176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361</v>
      </c>
      <c r="D95" s="175" t="s">
        <v>173</v>
      </c>
      <c r="E95" s="176" t="s">
        <v>362</v>
      </c>
      <c r="F95" s="177" t="s">
        <v>363</v>
      </c>
      <c r="G95" s="178" t="s">
        <v>176</v>
      </c>
      <c r="H95" s="179">
        <v>14176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5.1999999999999995E-4</v>
      </c>
      <c r="R95" s="185">
        <f>Q95*H95</f>
        <v>7.3715199999999994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364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363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12" customFormat="1" ht="11.25">
      <c r="B97" s="193"/>
      <c r="C97" s="194"/>
      <c r="D97" s="189" t="s">
        <v>183</v>
      </c>
      <c r="E97" s="195" t="s">
        <v>34</v>
      </c>
      <c r="F97" s="196" t="s">
        <v>360</v>
      </c>
      <c r="G97" s="194"/>
      <c r="H97" s="197">
        <v>14176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65" s="2" customFormat="1" ht="21.75" customHeight="1">
      <c r="A98" s="33"/>
      <c r="B98" s="34"/>
      <c r="C98" s="175" t="s">
        <v>82</v>
      </c>
      <c r="D98" s="175" t="s">
        <v>173</v>
      </c>
      <c r="E98" s="176" t="s">
        <v>174</v>
      </c>
      <c r="F98" s="177" t="s">
        <v>175</v>
      </c>
      <c r="G98" s="178" t="s">
        <v>176</v>
      </c>
      <c r="H98" s="179">
        <v>3544</v>
      </c>
      <c r="I98" s="180"/>
      <c r="J98" s="181">
        <f>ROUND(I98*H98,2)</f>
        <v>0</v>
      </c>
      <c r="K98" s="177" t="s">
        <v>177</v>
      </c>
      <c r="L98" s="182"/>
      <c r="M98" s="183" t="s">
        <v>34</v>
      </c>
      <c r="N98" s="184" t="s">
        <v>46</v>
      </c>
      <c r="O98" s="63"/>
      <c r="P98" s="185">
        <f>O98*H98</f>
        <v>0</v>
      </c>
      <c r="Q98" s="185">
        <v>1.8000000000000001E-4</v>
      </c>
      <c r="R98" s="185">
        <f>Q98*H98</f>
        <v>0.63792000000000004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178</v>
      </c>
      <c r="AT98" s="187" t="s">
        <v>173</v>
      </c>
      <c r="AU98" s="187" t="s">
        <v>75</v>
      </c>
      <c r="AY98" s="16" t="s">
        <v>179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82</v>
      </c>
      <c r="BK98" s="188">
        <f>ROUND(I98*H98,2)</f>
        <v>0</v>
      </c>
      <c r="BL98" s="16" t="s">
        <v>180</v>
      </c>
      <c r="BM98" s="187" t="s">
        <v>181</v>
      </c>
    </row>
    <row r="99" spans="1:65" s="2" customFormat="1" ht="11.25">
      <c r="A99" s="33"/>
      <c r="B99" s="34"/>
      <c r="C99" s="35"/>
      <c r="D99" s="189" t="s">
        <v>182</v>
      </c>
      <c r="E99" s="35"/>
      <c r="F99" s="190" t="s">
        <v>175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182</v>
      </c>
      <c r="AU99" s="16" t="s">
        <v>75</v>
      </c>
    </row>
    <row r="100" spans="1:65" s="12" customFormat="1" ht="11.25">
      <c r="B100" s="193"/>
      <c r="C100" s="194"/>
      <c r="D100" s="189" t="s">
        <v>183</v>
      </c>
      <c r="E100" s="195" t="s">
        <v>34</v>
      </c>
      <c r="F100" s="196" t="s">
        <v>365</v>
      </c>
      <c r="G100" s="194"/>
      <c r="H100" s="197">
        <v>3544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183</v>
      </c>
      <c r="AU100" s="203" t="s">
        <v>75</v>
      </c>
      <c r="AV100" s="12" t="s">
        <v>84</v>
      </c>
      <c r="AW100" s="12" t="s">
        <v>36</v>
      </c>
      <c r="AX100" s="12" t="s">
        <v>82</v>
      </c>
      <c r="AY100" s="203" t="s">
        <v>179</v>
      </c>
    </row>
    <row r="101" spans="1:65" s="2" customFormat="1" ht="21.75" customHeight="1">
      <c r="A101" s="33"/>
      <c r="B101" s="34"/>
      <c r="C101" s="175" t="s">
        <v>288</v>
      </c>
      <c r="D101" s="175" t="s">
        <v>173</v>
      </c>
      <c r="E101" s="176" t="s">
        <v>366</v>
      </c>
      <c r="F101" s="177" t="s">
        <v>367</v>
      </c>
      <c r="G101" s="178" t="s">
        <v>176</v>
      </c>
      <c r="H101" s="179">
        <v>3544</v>
      </c>
      <c r="I101" s="180"/>
      <c r="J101" s="181">
        <f>ROUND(I101*H101,2)</f>
        <v>0</v>
      </c>
      <c r="K101" s="177" t="s">
        <v>177</v>
      </c>
      <c r="L101" s="182"/>
      <c r="M101" s="183" t="s">
        <v>34</v>
      </c>
      <c r="N101" s="184" t="s">
        <v>46</v>
      </c>
      <c r="O101" s="63"/>
      <c r="P101" s="185">
        <f>O101*H101</f>
        <v>0</v>
      </c>
      <c r="Q101" s="185">
        <v>9.0000000000000006E-5</v>
      </c>
      <c r="R101" s="185">
        <f>Q101*H101</f>
        <v>0.31896000000000002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178</v>
      </c>
      <c r="AT101" s="187" t="s">
        <v>173</v>
      </c>
      <c r="AU101" s="187" t="s">
        <v>75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368</v>
      </c>
    </row>
    <row r="102" spans="1:65" s="2" customFormat="1" ht="11.25">
      <c r="A102" s="33"/>
      <c r="B102" s="34"/>
      <c r="C102" s="35"/>
      <c r="D102" s="189" t="s">
        <v>182</v>
      </c>
      <c r="E102" s="35"/>
      <c r="F102" s="190" t="s">
        <v>367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75</v>
      </c>
    </row>
    <row r="103" spans="1:65" s="12" customFormat="1" ht="11.25">
      <c r="B103" s="193"/>
      <c r="C103" s="194"/>
      <c r="D103" s="189" t="s">
        <v>183</v>
      </c>
      <c r="E103" s="195" t="s">
        <v>34</v>
      </c>
      <c r="F103" s="196" t="s">
        <v>365</v>
      </c>
      <c r="G103" s="194"/>
      <c r="H103" s="197">
        <v>3544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183</v>
      </c>
      <c r="AU103" s="203" t="s">
        <v>75</v>
      </c>
      <c r="AV103" s="12" t="s">
        <v>84</v>
      </c>
      <c r="AW103" s="12" t="s">
        <v>36</v>
      </c>
      <c r="AX103" s="12" t="s">
        <v>82</v>
      </c>
      <c r="AY103" s="203" t="s">
        <v>179</v>
      </c>
    </row>
    <row r="104" spans="1:65" s="2" customFormat="1" ht="21.75" customHeight="1">
      <c r="A104" s="33"/>
      <c r="B104" s="34"/>
      <c r="C104" s="175" t="s">
        <v>189</v>
      </c>
      <c r="D104" s="175" t="s">
        <v>173</v>
      </c>
      <c r="E104" s="176" t="s">
        <v>190</v>
      </c>
      <c r="F104" s="177" t="s">
        <v>191</v>
      </c>
      <c r="G104" s="178" t="s">
        <v>192</v>
      </c>
      <c r="H104" s="179">
        <v>216</v>
      </c>
      <c r="I104" s="180"/>
      <c r="J104" s="181">
        <f>ROUND(I104*H104,2)</f>
        <v>0</v>
      </c>
      <c r="K104" s="177" t="s">
        <v>177</v>
      </c>
      <c r="L104" s="182"/>
      <c r="M104" s="183" t="s">
        <v>34</v>
      </c>
      <c r="N104" s="184" t="s">
        <v>46</v>
      </c>
      <c r="O104" s="63"/>
      <c r="P104" s="185">
        <f>O104*H104</f>
        <v>0</v>
      </c>
      <c r="Q104" s="185">
        <v>1</v>
      </c>
      <c r="R104" s="185">
        <f>Q104*H104</f>
        <v>216</v>
      </c>
      <c r="S104" s="185">
        <v>0</v>
      </c>
      <c r="T104" s="18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7" t="s">
        <v>178</v>
      </c>
      <c r="AT104" s="187" t="s">
        <v>173</v>
      </c>
      <c r="AU104" s="187" t="s">
        <v>75</v>
      </c>
      <c r="AY104" s="16" t="s">
        <v>179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82</v>
      </c>
      <c r="BK104" s="188">
        <f>ROUND(I104*H104,2)</f>
        <v>0</v>
      </c>
      <c r="BL104" s="16" t="s">
        <v>180</v>
      </c>
      <c r="BM104" s="187" t="s">
        <v>193</v>
      </c>
    </row>
    <row r="105" spans="1:65" s="2" customFormat="1" ht="11.25">
      <c r="A105" s="33"/>
      <c r="B105" s="34"/>
      <c r="C105" s="35"/>
      <c r="D105" s="189" t="s">
        <v>182</v>
      </c>
      <c r="E105" s="35"/>
      <c r="F105" s="190" t="s">
        <v>191</v>
      </c>
      <c r="G105" s="35"/>
      <c r="H105" s="35"/>
      <c r="I105" s="114"/>
      <c r="J105" s="35"/>
      <c r="K105" s="35"/>
      <c r="L105" s="38"/>
      <c r="M105" s="191"/>
      <c r="N105" s="19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182</v>
      </c>
      <c r="AU105" s="16" t="s">
        <v>75</v>
      </c>
    </row>
    <row r="106" spans="1:65" s="2" customFormat="1" ht="19.5">
      <c r="A106" s="33"/>
      <c r="B106" s="34"/>
      <c r="C106" s="35"/>
      <c r="D106" s="189" t="s">
        <v>194</v>
      </c>
      <c r="E106" s="35"/>
      <c r="F106" s="204" t="s">
        <v>369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194</v>
      </c>
      <c r="AU106" s="16" t="s">
        <v>75</v>
      </c>
    </row>
    <row r="107" spans="1:65" s="12" customFormat="1" ht="11.25">
      <c r="B107" s="193"/>
      <c r="C107" s="194"/>
      <c r="D107" s="189" t="s">
        <v>183</v>
      </c>
      <c r="E107" s="195" t="s">
        <v>34</v>
      </c>
      <c r="F107" s="196" t="s">
        <v>370</v>
      </c>
      <c r="G107" s="194"/>
      <c r="H107" s="197">
        <v>216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183</v>
      </c>
      <c r="AU107" s="203" t="s">
        <v>75</v>
      </c>
      <c r="AV107" s="12" t="s">
        <v>84</v>
      </c>
      <c r="AW107" s="12" t="s">
        <v>36</v>
      </c>
      <c r="AX107" s="12" t="s">
        <v>82</v>
      </c>
      <c r="AY107" s="203" t="s">
        <v>179</v>
      </c>
    </row>
    <row r="108" spans="1:65" s="13" customFormat="1" ht="25.9" customHeight="1">
      <c r="B108" s="205"/>
      <c r="C108" s="206"/>
      <c r="D108" s="207" t="s">
        <v>74</v>
      </c>
      <c r="E108" s="208" t="s">
        <v>197</v>
      </c>
      <c r="F108" s="208" t="s">
        <v>198</v>
      </c>
      <c r="G108" s="206"/>
      <c r="H108" s="206"/>
      <c r="I108" s="209"/>
      <c r="J108" s="210">
        <f>BK108</f>
        <v>0</v>
      </c>
      <c r="K108" s="206"/>
      <c r="L108" s="211"/>
      <c r="M108" s="212"/>
      <c r="N108" s="213"/>
      <c r="O108" s="213"/>
      <c r="P108" s="214">
        <f>P109</f>
        <v>0</v>
      </c>
      <c r="Q108" s="213"/>
      <c r="R108" s="214">
        <f>R109</f>
        <v>0</v>
      </c>
      <c r="S108" s="213"/>
      <c r="T108" s="215">
        <f>T109</f>
        <v>0</v>
      </c>
      <c r="AR108" s="216" t="s">
        <v>82</v>
      </c>
      <c r="AT108" s="217" t="s">
        <v>74</v>
      </c>
      <c r="AU108" s="217" t="s">
        <v>75</v>
      </c>
      <c r="AY108" s="216" t="s">
        <v>179</v>
      </c>
      <c r="BK108" s="218">
        <f>BK109</f>
        <v>0</v>
      </c>
    </row>
    <row r="109" spans="1:65" s="13" customFormat="1" ht="22.9" customHeight="1">
      <c r="B109" s="205"/>
      <c r="C109" s="206"/>
      <c r="D109" s="207" t="s">
        <v>74</v>
      </c>
      <c r="E109" s="219" t="s">
        <v>199</v>
      </c>
      <c r="F109" s="219" t="s">
        <v>200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SUM(P110:P125)</f>
        <v>0</v>
      </c>
      <c r="Q109" s="213"/>
      <c r="R109" s="214">
        <f>SUM(R110:R125)</f>
        <v>0</v>
      </c>
      <c r="S109" s="213"/>
      <c r="T109" s="215">
        <f>SUM(T110:T125)</f>
        <v>0</v>
      </c>
      <c r="AR109" s="216" t="s">
        <v>82</v>
      </c>
      <c r="AT109" s="217" t="s">
        <v>74</v>
      </c>
      <c r="AU109" s="217" t="s">
        <v>82</v>
      </c>
      <c r="AY109" s="216" t="s">
        <v>179</v>
      </c>
      <c r="BK109" s="218">
        <f>SUM(BK110:BK125)</f>
        <v>0</v>
      </c>
    </row>
    <row r="110" spans="1:65" s="2" customFormat="1" ht="21.75" customHeight="1">
      <c r="A110" s="33"/>
      <c r="B110" s="34"/>
      <c r="C110" s="221" t="s">
        <v>199</v>
      </c>
      <c r="D110" s="221" t="s">
        <v>201</v>
      </c>
      <c r="E110" s="222" t="s">
        <v>202</v>
      </c>
      <c r="F110" s="223" t="s">
        <v>203</v>
      </c>
      <c r="G110" s="224" t="s">
        <v>204</v>
      </c>
      <c r="H110" s="225">
        <v>144</v>
      </c>
      <c r="I110" s="226"/>
      <c r="J110" s="227">
        <f>ROUND(I110*H110,2)</f>
        <v>0</v>
      </c>
      <c r="K110" s="223" t="s">
        <v>177</v>
      </c>
      <c r="L110" s="38"/>
      <c r="M110" s="228" t="s">
        <v>34</v>
      </c>
      <c r="N110" s="229" t="s">
        <v>46</v>
      </c>
      <c r="O110" s="63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7" t="s">
        <v>180</v>
      </c>
      <c r="AT110" s="187" t="s">
        <v>201</v>
      </c>
      <c r="AU110" s="187" t="s">
        <v>84</v>
      </c>
      <c r="AY110" s="16" t="s">
        <v>179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6" t="s">
        <v>82</v>
      </c>
      <c r="BK110" s="188">
        <f>ROUND(I110*H110,2)</f>
        <v>0</v>
      </c>
      <c r="BL110" s="16" t="s">
        <v>180</v>
      </c>
      <c r="BM110" s="187" t="s">
        <v>205</v>
      </c>
    </row>
    <row r="111" spans="1:65" s="2" customFormat="1" ht="19.5">
      <c r="A111" s="33"/>
      <c r="B111" s="34"/>
      <c r="C111" s="35"/>
      <c r="D111" s="189" t="s">
        <v>182</v>
      </c>
      <c r="E111" s="35"/>
      <c r="F111" s="190" t="s">
        <v>206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182</v>
      </c>
      <c r="AU111" s="16" t="s">
        <v>84</v>
      </c>
    </row>
    <row r="112" spans="1:65" s="2" customFormat="1" ht="19.5">
      <c r="A112" s="33"/>
      <c r="B112" s="34"/>
      <c r="C112" s="35"/>
      <c r="D112" s="189" t="s">
        <v>194</v>
      </c>
      <c r="E112" s="35"/>
      <c r="F112" s="204" t="s">
        <v>369</v>
      </c>
      <c r="G112" s="35"/>
      <c r="H112" s="35"/>
      <c r="I112" s="114"/>
      <c r="J112" s="35"/>
      <c r="K112" s="35"/>
      <c r="L112" s="38"/>
      <c r="M112" s="191"/>
      <c r="N112" s="19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194</v>
      </c>
      <c r="AU112" s="16" t="s">
        <v>84</v>
      </c>
    </row>
    <row r="113" spans="1:65" s="12" customFormat="1" ht="11.25">
      <c r="B113" s="193"/>
      <c r="C113" s="194"/>
      <c r="D113" s="189" t="s">
        <v>183</v>
      </c>
      <c r="E113" s="195" t="s">
        <v>34</v>
      </c>
      <c r="F113" s="196" t="s">
        <v>371</v>
      </c>
      <c r="G113" s="194"/>
      <c r="H113" s="197">
        <v>144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183</v>
      </c>
      <c r="AU113" s="203" t="s">
        <v>84</v>
      </c>
      <c r="AV113" s="12" t="s">
        <v>84</v>
      </c>
      <c r="AW113" s="12" t="s">
        <v>36</v>
      </c>
      <c r="AX113" s="12" t="s">
        <v>82</v>
      </c>
      <c r="AY113" s="203" t="s">
        <v>179</v>
      </c>
    </row>
    <row r="114" spans="1:65" s="2" customFormat="1" ht="21.75" customHeight="1">
      <c r="A114" s="33"/>
      <c r="B114" s="34"/>
      <c r="C114" s="221" t="s">
        <v>208</v>
      </c>
      <c r="D114" s="221" t="s">
        <v>201</v>
      </c>
      <c r="E114" s="222" t="s">
        <v>209</v>
      </c>
      <c r="F114" s="223" t="s">
        <v>210</v>
      </c>
      <c r="G114" s="224" t="s">
        <v>211</v>
      </c>
      <c r="H114" s="225">
        <v>1.1000000000000001</v>
      </c>
      <c r="I114" s="226"/>
      <c r="J114" s="227">
        <f>ROUND(I114*H114,2)</f>
        <v>0</v>
      </c>
      <c r="K114" s="223" t="s">
        <v>177</v>
      </c>
      <c r="L114" s="38"/>
      <c r="M114" s="228" t="s">
        <v>34</v>
      </c>
      <c r="N114" s="229" t="s">
        <v>46</v>
      </c>
      <c r="O114" s="6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7" t="s">
        <v>180</v>
      </c>
      <c r="AT114" s="187" t="s">
        <v>201</v>
      </c>
      <c r="AU114" s="187" t="s">
        <v>84</v>
      </c>
      <c r="AY114" s="16" t="s">
        <v>179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82</v>
      </c>
      <c r="BK114" s="188">
        <f>ROUND(I114*H114,2)</f>
        <v>0</v>
      </c>
      <c r="BL114" s="16" t="s">
        <v>180</v>
      </c>
      <c r="BM114" s="187" t="s">
        <v>212</v>
      </c>
    </row>
    <row r="115" spans="1:65" s="2" customFormat="1" ht="19.5">
      <c r="A115" s="33"/>
      <c r="B115" s="34"/>
      <c r="C115" s="35"/>
      <c r="D115" s="189" t="s">
        <v>182</v>
      </c>
      <c r="E115" s="35"/>
      <c r="F115" s="190" t="s">
        <v>213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182</v>
      </c>
      <c r="AU115" s="16" t="s">
        <v>84</v>
      </c>
    </row>
    <row r="116" spans="1:65" s="12" customFormat="1" ht="11.25">
      <c r="B116" s="193"/>
      <c r="C116" s="194"/>
      <c r="D116" s="189" t="s">
        <v>183</v>
      </c>
      <c r="E116" s="195" t="s">
        <v>34</v>
      </c>
      <c r="F116" s="196" t="s">
        <v>372</v>
      </c>
      <c r="G116" s="194"/>
      <c r="H116" s="197">
        <v>1.1000000000000001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84</v>
      </c>
      <c r="AV116" s="12" t="s">
        <v>84</v>
      </c>
      <c r="AW116" s="12" t="s">
        <v>36</v>
      </c>
      <c r="AX116" s="12" t="s">
        <v>82</v>
      </c>
      <c r="AY116" s="203" t="s">
        <v>179</v>
      </c>
    </row>
    <row r="117" spans="1:65" s="2" customFormat="1" ht="21.75" customHeight="1">
      <c r="A117" s="33"/>
      <c r="B117" s="34"/>
      <c r="C117" s="221" t="s">
        <v>373</v>
      </c>
      <c r="D117" s="221" t="s">
        <v>201</v>
      </c>
      <c r="E117" s="222" t="s">
        <v>374</v>
      </c>
      <c r="F117" s="223" t="s">
        <v>375</v>
      </c>
      <c r="G117" s="224" t="s">
        <v>176</v>
      </c>
      <c r="H117" s="225">
        <v>3544</v>
      </c>
      <c r="I117" s="226"/>
      <c r="J117" s="227">
        <f>ROUND(I117*H117,2)</f>
        <v>0</v>
      </c>
      <c r="K117" s="223" t="s">
        <v>177</v>
      </c>
      <c r="L117" s="38"/>
      <c r="M117" s="228" t="s">
        <v>34</v>
      </c>
      <c r="N117" s="229" t="s">
        <v>46</v>
      </c>
      <c r="O117" s="6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7" t="s">
        <v>180</v>
      </c>
      <c r="AT117" s="187" t="s">
        <v>201</v>
      </c>
      <c r="AU117" s="187" t="s">
        <v>84</v>
      </c>
      <c r="AY117" s="16" t="s">
        <v>179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82</v>
      </c>
      <c r="BK117" s="188">
        <f>ROUND(I117*H117,2)</f>
        <v>0</v>
      </c>
      <c r="BL117" s="16" t="s">
        <v>180</v>
      </c>
      <c r="BM117" s="187" t="s">
        <v>376</v>
      </c>
    </row>
    <row r="118" spans="1:65" s="2" customFormat="1" ht="29.25">
      <c r="A118" s="33"/>
      <c r="B118" s="34"/>
      <c r="C118" s="35"/>
      <c r="D118" s="189" t="s">
        <v>182</v>
      </c>
      <c r="E118" s="35"/>
      <c r="F118" s="190" t="s">
        <v>377</v>
      </c>
      <c r="G118" s="35"/>
      <c r="H118" s="35"/>
      <c r="I118" s="114"/>
      <c r="J118" s="35"/>
      <c r="K118" s="35"/>
      <c r="L118" s="38"/>
      <c r="M118" s="191"/>
      <c r="N118" s="19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182</v>
      </c>
      <c r="AU118" s="16" t="s">
        <v>84</v>
      </c>
    </row>
    <row r="119" spans="1:65" s="12" customFormat="1" ht="11.25">
      <c r="B119" s="193"/>
      <c r="C119" s="194"/>
      <c r="D119" s="189" t="s">
        <v>183</v>
      </c>
      <c r="E119" s="195" t="s">
        <v>34</v>
      </c>
      <c r="F119" s="196" t="s">
        <v>365</v>
      </c>
      <c r="G119" s="194"/>
      <c r="H119" s="197">
        <v>3544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183</v>
      </c>
      <c r="AU119" s="203" t="s">
        <v>84</v>
      </c>
      <c r="AV119" s="12" t="s">
        <v>84</v>
      </c>
      <c r="AW119" s="12" t="s">
        <v>36</v>
      </c>
      <c r="AX119" s="12" t="s">
        <v>82</v>
      </c>
      <c r="AY119" s="203" t="s">
        <v>179</v>
      </c>
    </row>
    <row r="120" spans="1:65" s="2" customFormat="1" ht="21.75" customHeight="1">
      <c r="A120" s="33"/>
      <c r="B120" s="34"/>
      <c r="C120" s="221" t="s">
        <v>378</v>
      </c>
      <c r="D120" s="221" t="s">
        <v>201</v>
      </c>
      <c r="E120" s="222" t="s">
        <v>229</v>
      </c>
      <c r="F120" s="223" t="s">
        <v>230</v>
      </c>
      <c r="G120" s="224" t="s">
        <v>231</v>
      </c>
      <c r="H120" s="225">
        <v>3544</v>
      </c>
      <c r="I120" s="226"/>
      <c r="J120" s="227">
        <f>ROUND(I120*H120,2)</f>
        <v>0</v>
      </c>
      <c r="K120" s="223" t="s">
        <v>177</v>
      </c>
      <c r="L120" s="38"/>
      <c r="M120" s="228" t="s">
        <v>34</v>
      </c>
      <c r="N120" s="229" t="s">
        <v>46</v>
      </c>
      <c r="O120" s="6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7" t="s">
        <v>180</v>
      </c>
      <c r="AT120" s="187" t="s">
        <v>201</v>
      </c>
      <c r="AU120" s="187" t="s">
        <v>84</v>
      </c>
      <c r="AY120" s="16" t="s">
        <v>179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82</v>
      </c>
      <c r="BK120" s="188">
        <f>ROUND(I120*H120,2)</f>
        <v>0</v>
      </c>
      <c r="BL120" s="16" t="s">
        <v>180</v>
      </c>
      <c r="BM120" s="187" t="s">
        <v>379</v>
      </c>
    </row>
    <row r="121" spans="1:65" s="2" customFormat="1" ht="29.25">
      <c r="A121" s="33"/>
      <c r="B121" s="34"/>
      <c r="C121" s="35"/>
      <c r="D121" s="189" t="s">
        <v>182</v>
      </c>
      <c r="E121" s="35"/>
      <c r="F121" s="190" t="s">
        <v>233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182</v>
      </c>
      <c r="AU121" s="16" t="s">
        <v>84</v>
      </c>
    </row>
    <row r="122" spans="1:65" s="12" customFormat="1" ht="11.25">
      <c r="B122" s="193"/>
      <c r="C122" s="194"/>
      <c r="D122" s="189" t="s">
        <v>183</v>
      </c>
      <c r="E122" s="195" t="s">
        <v>34</v>
      </c>
      <c r="F122" s="196" t="s">
        <v>365</v>
      </c>
      <c r="G122" s="194"/>
      <c r="H122" s="197">
        <v>3544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183</v>
      </c>
      <c r="AU122" s="203" t="s">
        <v>84</v>
      </c>
      <c r="AV122" s="12" t="s">
        <v>84</v>
      </c>
      <c r="AW122" s="12" t="s">
        <v>36</v>
      </c>
      <c r="AX122" s="12" t="s">
        <v>82</v>
      </c>
      <c r="AY122" s="203" t="s">
        <v>179</v>
      </c>
    </row>
    <row r="123" spans="1:65" s="2" customFormat="1" ht="21.75" customHeight="1">
      <c r="A123" s="33"/>
      <c r="B123" s="34"/>
      <c r="C123" s="221" t="s">
        <v>269</v>
      </c>
      <c r="D123" s="221" t="s">
        <v>201</v>
      </c>
      <c r="E123" s="222" t="s">
        <v>270</v>
      </c>
      <c r="F123" s="223" t="s">
        <v>271</v>
      </c>
      <c r="G123" s="224" t="s">
        <v>211</v>
      </c>
      <c r="H123" s="225">
        <v>1.1000000000000001</v>
      </c>
      <c r="I123" s="226"/>
      <c r="J123" s="227">
        <f>ROUND(I123*H123,2)</f>
        <v>0</v>
      </c>
      <c r="K123" s="223" t="s">
        <v>177</v>
      </c>
      <c r="L123" s="38"/>
      <c r="M123" s="228" t="s">
        <v>34</v>
      </c>
      <c r="N123" s="229" t="s">
        <v>46</v>
      </c>
      <c r="O123" s="63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7" t="s">
        <v>180</v>
      </c>
      <c r="AT123" s="187" t="s">
        <v>201</v>
      </c>
      <c r="AU123" s="187" t="s">
        <v>84</v>
      </c>
      <c r="AY123" s="16" t="s">
        <v>179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82</v>
      </c>
      <c r="BK123" s="188">
        <f>ROUND(I123*H123,2)</f>
        <v>0</v>
      </c>
      <c r="BL123" s="16" t="s">
        <v>180</v>
      </c>
      <c r="BM123" s="187" t="s">
        <v>272</v>
      </c>
    </row>
    <row r="124" spans="1:65" s="2" customFormat="1" ht="39">
      <c r="A124" s="33"/>
      <c r="B124" s="34"/>
      <c r="C124" s="35"/>
      <c r="D124" s="189" t="s">
        <v>182</v>
      </c>
      <c r="E124" s="35"/>
      <c r="F124" s="190" t="s">
        <v>273</v>
      </c>
      <c r="G124" s="35"/>
      <c r="H124" s="35"/>
      <c r="I124" s="114"/>
      <c r="J124" s="35"/>
      <c r="K124" s="35"/>
      <c r="L124" s="38"/>
      <c r="M124" s="191"/>
      <c r="N124" s="19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182</v>
      </c>
      <c r="AU124" s="16" t="s">
        <v>84</v>
      </c>
    </row>
    <row r="125" spans="1:65" s="12" customFormat="1" ht="11.25">
      <c r="B125" s="193"/>
      <c r="C125" s="194"/>
      <c r="D125" s="189" t="s">
        <v>183</v>
      </c>
      <c r="E125" s="195" t="s">
        <v>34</v>
      </c>
      <c r="F125" s="196" t="s">
        <v>380</v>
      </c>
      <c r="G125" s="194"/>
      <c r="H125" s="197">
        <v>1.1000000000000001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183</v>
      </c>
      <c r="AU125" s="203" t="s">
        <v>84</v>
      </c>
      <c r="AV125" s="12" t="s">
        <v>84</v>
      </c>
      <c r="AW125" s="12" t="s">
        <v>36</v>
      </c>
      <c r="AX125" s="12" t="s">
        <v>82</v>
      </c>
      <c r="AY125" s="203" t="s">
        <v>179</v>
      </c>
    </row>
    <row r="126" spans="1:65" s="13" customFormat="1" ht="25.9" customHeight="1">
      <c r="B126" s="205"/>
      <c r="C126" s="206"/>
      <c r="D126" s="207" t="s">
        <v>74</v>
      </c>
      <c r="E126" s="208" t="s">
        <v>274</v>
      </c>
      <c r="F126" s="208" t="s">
        <v>275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SUM(P127:P149)</f>
        <v>0</v>
      </c>
      <c r="Q126" s="213"/>
      <c r="R126" s="214">
        <f>SUM(R127:R149)</f>
        <v>0</v>
      </c>
      <c r="S126" s="213"/>
      <c r="T126" s="215">
        <f>SUM(T127:T149)</f>
        <v>0</v>
      </c>
      <c r="AR126" s="216" t="s">
        <v>180</v>
      </c>
      <c r="AT126" s="217" t="s">
        <v>74</v>
      </c>
      <c r="AU126" s="217" t="s">
        <v>75</v>
      </c>
      <c r="AY126" s="216" t="s">
        <v>179</v>
      </c>
      <c r="BK126" s="218">
        <f>SUM(BK127:BK149)</f>
        <v>0</v>
      </c>
    </row>
    <row r="127" spans="1:65" s="2" customFormat="1" ht="21.75" customHeight="1">
      <c r="A127" s="33"/>
      <c r="B127" s="34"/>
      <c r="C127" s="221" t="s">
        <v>276</v>
      </c>
      <c r="D127" s="221" t="s">
        <v>201</v>
      </c>
      <c r="E127" s="222" t="s">
        <v>277</v>
      </c>
      <c r="F127" s="223" t="s">
        <v>278</v>
      </c>
      <c r="G127" s="224" t="s">
        <v>176</v>
      </c>
      <c r="H127" s="225">
        <v>26</v>
      </c>
      <c r="I127" s="226"/>
      <c r="J127" s="227">
        <f>ROUND(I127*H127,2)</f>
        <v>0</v>
      </c>
      <c r="K127" s="223" t="s">
        <v>177</v>
      </c>
      <c r="L127" s="38"/>
      <c r="M127" s="228" t="s">
        <v>34</v>
      </c>
      <c r="N127" s="229" t="s">
        <v>46</v>
      </c>
      <c r="O127" s="6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7" t="s">
        <v>279</v>
      </c>
      <c r="AT127" s="187" t="s">
        <v>201</v>
      </c>
      <c r="AU127" s="187" t="s">
        <v>82</v>
      </c>
      <c r="AY127" s="16" t="s">
        <v>179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6" t="s">
        <v>82</v>
      </c>
      <c r="BK127" s="188">
        <f>ROUND(I127*H127,2)</f>
        <v>0</v>
      </c>
      <c r="BL127" s="16" t="s">
        <v>279</v>
      </c>
      <c r="BM127" s="187" t="s">
        <v>280</v>
      </c>
    </row>
    <row r="128" spans="1:65" s="2" customFormat="1" ht="11.25">
      <c r="A128" s="33"/>
      <c r="B128" s="34"/>
      <c r="C128" s="35"/>
      <c r="D128" s="189" t="s">
        <v>182</v>
      </c>
      <c r="E128" s="35"/>
      <c r="F128" s="190" t="s">
        <v>278</v>
      </c>
      <c r="G128" s="35"/>
      <c r="H128" s="35"/>
      <c r="I128" s="114"/>
      <c r="J128" s="35"/>
      <c r="K128" s="35"/>
      <c r="L128" s="38"/>
      <c r="M128" s="191"/>
      <c r="N128" s="19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182</v>
      </c>
      <c r="AU128" s="16" t="s">
        <v>82</v>
      </c>
    </row>
    <row r="129" spans="1:65" s="2" customFormat="1" ht="19.5">
      <c r="A129" s="33"/>
      <c r="B129" s="34"/>
      <c r="C129" s="35"/>
      <c r="D129" s="189" t="s">
        <v>194</v>
      </c>
      <c r="E129" s="35"/>
      <c r="F129" s="204" t="s">
        <v>381</v>
      </c>
      <c r="G129" s="35"/>
      <c r="H129" s="35"/>
      <c r="I129" s="114"/>
      <c r="J129" s="35"/>
      <c r="K129" s="35"/>
      <c r="L129" s="38"/>
      <c r="M129" s="191"/>
      <c r="N129" s="192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194</v>
      </c>
      <c r="AU129" s="16" t="s">
        <v>82</v>
      </c>
    </row>
    <row r="130" spans="1:65" s="12" customFormat="1" ht="11.25">
      <c r="B130" s="193"/>
      <c r="C130" s="194"/>
      <c r="D130" s="189" t="s">
        <v>183</v>
      </c>
      <c r="E130" s="195" t="s">
        <v>34</v>
      </c>
      <c r="F130" s="196" t="s">
        <v>382</v>
      </c>
      <c r="G130" s="194"/>
      <c r="H130" s="197">
        <v>26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183</v>
      </c>
      <c r="AU130" s="203" t="s">
        <v>82</v>
      </c>
      <c r="AV130" s="12" t="s">
        <v>84</v>
      </c>
      <c r="AW130" s="12" t="s">
        <v>36</v>
      </c>
      <c r="AX130" s="12" t="s">
        <v>82</v>
      </c>
      <c r="AY130" s="203" t="s">
        <v>179</v>
      </c>
    </row>
    <row r="131" spans="1:65" s="2" customFormat="1" ht="21.75" customHeight="1">
      <c r="A131" s="33"/>
      <c r="B131" s="34"/>
      <c r="C131" s="221" t="s">
        <v>283</v>
      </c>
      <c r="D131" s="221" t="s">
        <v>201</v>
      </c>
      <c r="E131" s="222" t="s">
        <v>284</v>
      </c>
      <c r="F131" s="223" t="s">
        <v>285</v>
      </c>
      <c r="G131" s="224" t="s">
        <v>176</v>
      </c>
      <c r="H131" s="225">
        <v>26</v>
      </c>
      <c r="I131" s="226"/>
      <c r="J131" s="227">
        <f>ROUND(I131*H131,2)</f>
        <v>0</v>
      </c>
      <c r="K131" s="223" t="s">
        <v>177</v>
      </c>
      <c r="L131" s="38"/>
      <c r="M131" s="228" t="s">
        <v>34</v>
      </c>
      <c r="N131" s="229" t="s">
        <v>46</v>
      </c>
      <c r="O131" s="63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7" t="s">
        <v>279</v>
      </c>
      <c r="AT131" s="187" t="s">
        <v>201</v>
      </c>
      <c r="AU131" s="187" t="s">
        <v>82</v>
      </c>
      <c r="AY131" s="16" t="s">
        <v>179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6" t="s">
        <v>82</v>
      </c>
      <c r="BK131" s="188">
        <f>ROUND(I131*H131,2)</f>
        <v>0</v>
      </c>
      <c r="BL131" s="16" t="s">
        <v>279</v>
      </c>
      <c r="BM131" s="187" t="s">
        <v>286</v>
      </c>
    </row>
    <row r="132" spans="1:65" s="2" customFormat="1" ht="19.5">
      <c r="A132" s="33"/>
      <c r="B132" s="34"/>
      <c r="C132" s="35"/>
      <c r="D132" s="189" t="s">
        <v>182</v>
      </c>
      <c r="E132" s="35"/>
      <c r="F132" s="190" t="s">
        <v>287</v>
      </c>
      <c r="G132" s="35"/>
      <c r="H132" s="35"/>
      <c r="I132" s="114"/>
      <c r="J132" s="35"/>
      <c r="K132" s="35"/>
      <c r="L132" s="38"/>
      <c r="M132" s="191"/>
      <c r="N132" s="19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182</v>
      </c>
      <c r="AU132" s="16" t="s">
        <v>82</v>
      </c>
    </row>
    <row r="133" spans="1:65" s="2" customFormat="1" ht="19.5">
      <c r="A133" s="33"/>
      <c r="B133" s="34"/>
      <c r="C133" s="35"/>
      <c r="D133" s="189" t="s">
        <v>194</v>
      </c>
      <c r="E133" s="35"/>
      <c r="F133" s="204" t="s">
        <v>383</v>
      </c>
      <c r="G133" s="35"/>
      <c r="H133" s="35"/>
      <c r="I133" s="114"/>
      <c r="J133" s="35"/>
      <c r="K133" s="35"/>
      <c r="L133" s="38"/>
      <c r="M133" s="191"/>
      <c r="N133" s="19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194</v>
      </c>
      <c r="AU133" s="16" t="s">
        <v>82</v>
      </c>
    </row>
    <row r="134" spans="1:65" s="12" customFormat="1" ht="11.25">
      <c r="B134" s="193"/>
      <c r="C134" s="194"/>
      <c r="D134" s="189" t="s">
        <v>183</v>
      </c>
      <c r="E134" s="195" t="s">
        <v>34</v>
      </c>
      <c r="F134" s="196" t="s">
        <v>382</v>
      </c>
      <c r="G134" s="194"/>
      <c r="H134" s="197">
        <v>26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183</v>
      </c>
      <c r="AU134" s="203" t="s">
        <v>82</v>
      </c>
      <c r="AV134" s="12" t="s">
        <v>84</v>
      </c>
      <c r="AW134" s="12" t="s">
        <v>36</v>
      </c>
      <c r="AX134" s="12" t="s">
        <v>82</v>
      </c>
      <c r="AY134" s="203" t="s">
        <v>179</v>
      </c>
    </row>
    <row r="135" spans="1:65" s="2" customFormat="1" ht="21.75" customHeight="1">
      <c r="A135" s="33"/>
      <c r="B135" s="34"/>
      <c r="C135" s="221" t="s">
        <v>312</v>
      </c>
      <c r="D135" s="221" t="s">
        <v>201</v>
      </c>
      <c r="E135" s="222" t="s">
        <v>313</v>
      </c>
      <c r="F135" s="223" t="s">
        <v>314</v>
      </c>
      <c r="G135" s="224" t="s">
        <v>192</v>
      </c>
      <c r="H135" s="225">
        <v>216</v>
      </c>
      <c r="I135" s="226"/>
      <c r="J135" s="227">
        <f>ROUND(I135*H135,2)</f>
        <v>0</v>
      </c>
      <c r="K135" s="223" t="s">
        <v>177</v>
      </c>
      <c r="L135" s="38"/>
      <c r="M135" s="228" t="s">
        <v>34</v>
      </c>
      <c r="N135" s="229" t="s">
        <v>46</v>
      </c>
      <c r="O135" s="6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7" t="s">
        <v>279</v>
      </c>
      <c r="AT135" s="187" t="s">
        <v>201</v>
      </c>
      <c r="AU135" s="187" t="s">
        <v>82</v>
      </c>
      <c r="AY135" s="16" t="s">
        <v>179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82</v>
      </c>
      <c r="BK135" s="188">
        <f>ROUND(I135*H135,2)</f>
        <v>0</v>
      </c>
      <c r="BL135" s="16" t="s">
        <v>279</v>
      </c>
      <c r="BM135" s="187" t="s">
        <v>315</v>
      </c>
    </row>
    <row r="136" spans="1:65" s="2" customFormat="1" ht="58.5">
      <c r="A136" s="33"/>
      <c r="B136" s="34"/>
      <c r="C136" s="35"/>
      <c r="D136" s="189" t="s">
        <v>182</v>
      </c>
      <c r="E136" s="35"/>
      <c r="F136" s="190" t="s">
        <v>316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182</v>
      </c>
      <c r="AU136" s="16" t="s">
        <v>82</v>
      </c>
    </row>
    <row r="137" spans="1:65" s="2" customFormat="1" ht="19.5">
      <c r="A137" s="33"/>
      <c r="B137" s="34"/>
      <c r="C137" s="35"/>
      <c r="D137" s="189" t="s">
        <v>194</v>
      </c>
      <c r="E137" s="35"/>
      <c r="F137" s="204" t="s">
        <v>317</v>
      </c>
      <c r="G137" s="35"/>
      <c r="H137" s="35"/>
      <c r="I137" s="114"/>
      <c r="J137" s="35"/>
      <c r="K137" s="35"/>
      <c r="L137" s="38"/>
      <c r="M137" s="191"/>
      <c r="N137" s="19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194</v>
      </c>
      <c r="AU137" s="16" t="s">
        <v>82</v>
      </c>
    </row>
    <row r="138" spans="1:65" s="12" customFormat="1" ht="11.25">
      <c r="B138" s="193"/>
      <c r="C138" s="194"/>
      <c r="D138" s="189" t="s">
        <v>183</v>
      </c>
      <c r="E138" s="195" t="s">
        <v>34</v>
      </c>
      <c r="F138" s="196" t="s">
        <v>370</v>
      </c>
      <c r="G138" s="194"/>
      <c r="H138" s="197">
        <v>216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183</v>
      </c>
      <c r="AU138" s="203" t="s">
        <v>82</v>
      </c>
      <c r="AV138" s="12" t="s">
        <v>84</v>
      </c>
      <c r="AW138" s="12" t="s">
        <v>36</v>
      </c>
      <c r="AX138" s="12" t="s">
        <v>82</v>
      </c>
      <c r="AY138" s="203" t="s">
        <v>179</v>
      </c>
    </row>
    <row r="139" spans="1:65" s="2" customFormat="1" ht="21.75" customHeight="1">
      <c r="A139" s="33"/>
      <c r="B139" s="34"/>
      <c r="C139" s="221" t="s">
        <v>324</v>
      </c>
      <c r="D139" s="221" t="s">
        <v>201</v>
      </c>
      <c r="E139" s="222" t="s">
        <v>325</v>
      </c>
      <c r="F139" s="223" t="s">
        <v>326</v>
      </c>
      <c r="G139" s="224" t="s">
        <v>192</v>
      </c>
      <c r="H139" s="225">
        <v>17.472000000000001</v>
      </c>
      <c r="I139" s="226"/>
      <c r="J139" s="227">
        <f>ROUND(I139*H139,2)</f>
        <v>0</v>
      </c>
      <c r="K139" s="223" t="s">
        <v>177</v>
      </c>
      <c r="L139" s="38"/>
      <c r="M139" s="228" t="s">
        <v>34</v>
      </c>
      <c r="N139" s="229" t="s">
        <v>46</v>
      </c>
      <c r="O139" s="63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7" t="s">
        <v>279</v>
      </c>
      <c r="AT139" s="187" t="s">
        <v>201</v>
      </c>
      <c r="AU139" s="187" t="s">
        <v>82</v>
      </c>
      <c r="AY139" s="16" t="s">
        <v>179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82</v>
      </c>
      <c r="BK139" s="188">
        <f>ROUND(I139*H139,2)</f>
        <v>0</v>
      </c>
      <c r="BL139" s="16" t="s">
        <v>279</v>
      </c>
      <c r="BM139" s="187" t="s">
        <v>327</v>
      </c>
    </row>
    <row r="140" spans="1:65" s="2" customFormat="1" ht="58.5">
      <c r="A140" s="33"/>
      <c r="B140" s="34"/>
      <c r="C140" s="35"/>
      <c r="D140" s="189" t="s">
        <v>182</v>
      </c>
      <c r="E140" s="35"/>
      <c r="F140" s="190" t="s">
        <v>328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182</v>
      </c>
      <c r="AU140" s="16" t="s">
        <v>82</v>
      </c>
    </row>
    <row r="141" spans="1:65" s="2" customFormat="1" ht="19.5">
      <c r="A141" s="33"/>
      <c r="B141" s="34"/>
      <c r="C141" s="35"/>
      <c r="D141" s="189" t="s">
        <v>194</v>
      </c>
      <c r="E141" s="35"/>
      <c r="F141" s="204" t="s">
        <v>329</v>
      </c>
      <c r="G141" s="35"/>
      <c r="H141" s="35"/>
      <c r="I141" s="114"/>
      <c r="J141" s="35"/>
      <c r="K141" s="35"/>
      <c r="L141" s="38"/>
      <c r="M141" s="191"/>
      <c r="N141" s="192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194</v>
      </c>
      <c r="AU141" s="16" t="s">
        <v>82</v>
      </c>
    </row>
    <row r="142" spans="1:65" s="2" customFormat="1" ht="21.75" customHeight="1">
      <c r="A142" s="33"/>
      <c r="B142" s="34"/>
      <c r="C142" s="221" t="s">
        <v>331</v>
      </c>
      <c r="D142" s="221" t="s">
        <v>201</v>
      </c>
      <c r="E142" s="222" t="s">
        <v>332</v>
      </c>
      <c r="F142" s="223" t="s">
        <v>333</v>
      </c>
      <c r="G142" s="224" t="s">
        <v>192</v>
      </c>
      <c r="H142" s="225">
        <v>1.3129999999999999</v>
      </c>
      <c r="I142" s="226"/>
      <c r="J142" s="227">
        <f>ROUND(I142*H142,2)</f>
        <v>0</v>
      </c>
      <c r="K142" s="223" t="s">
        <v>177</v>
      </c>
      <c r="L142" s="38"/>
      <c r="M142" s="228" t="s">
        <v>34</v>
      </c>
      <c r="N142" s="229" t="s">
        <v>46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279</v>
      </c>
      <c r="AT142" s="187" t="s">
        <v>201</v>
      </c>
      <c r="AU142" s="187" t="s">
        <v>82</v>
      </c>
      <c r="AY142" s="16" t="s">
        <v>179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82</v>
      </c>
      <c r="BK142" s="188">
        <f>ROUND(I142*H142,2)</f>
        <v>0</v>
      </c>
      <c r="BL142" s="16" t="s">
        <v>279</v>
      </c>
      <c r="BM142" s="187" t="s">
        <v>334</v>
      </c>
    </row>
    <row r="143" spans="1:65" s="2" customFormat="1" ht="58.5">
      <c r="A143" s="33"/>
      <c r="B143" s="34"/>
      <c r="C143" s="35"/>
      <c r="D143" s="189" t="s">
        <v>182</v>
      </c>
      <c r="E143" s="35"/>
      <c r="F143" s="190" t="s">
        <v>335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182</v>
      </c>
      <c r="AU143" s="16" t="s">
        <v>82</v>
      </c>
    </row>
    <row r="144" spans="1:65" s="2" customFormat="1" ht="19.5">
      <c r="A144" s="33"/>
      <c r="B144" s="34"/>
      <c r="C144" s="35"/>
      <c r="D144" s="189" t="s">
        <v>194</v>
      </c>
      <c r="E144" s="35"/>
      <c r="F144" s="204" t="s">
        <v>336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194</v>
      </c>
      <c r="AU144" s="16" t="s">
        <v>82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384</v>
      </c>
      <c r="G145" s="194"/>
      <c r="H145" s="197">
        <v>1.3129999999999999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82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338</v>
      </c>
      <c r="D146" s="221" t="s">
        <v>201</v>
      </c>
      <c r="E146" s="222" t="s">
        <v>339</v>
      </c>
      <c r="F146" s="223" t="s">
        <v>340</v>
      </c>
      <c r="G146" s="224" t="s">
        <v>192</v>
      </c>
      <c r="H146" s="225">
        <v>1.3129999999999999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279</v>
      </c>
      <c r="AT146" s="187" t="s">
        <v>201</v>
      </c>
      <c r="AU146" s="187" t="s">
        <v>82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279</v>
      </c>
      <c r="BM146" s="187" t="s">
        <v>341</v>
      </c>
    </row>
    <row r="147" spans="1:65" s="2" customFormat="1" ht="29.25">
      <c r="A147" s="33"/>
      <c r="B147" s="34"/>
      <c r="C147" s="35"/>
      <c r="D147" s="189" t="s">
        <v>182</v>
      </c>
      <c r="E147" s="35"/>
      <c r="F147" s="190" t="s">
        <v>342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82</v>
      </c>
    </row>
    <row r="148" spans="1:65" s="2" customFormat="1" ht="19.5">
      <c r="A148" s="33"/>
      <c r="B148" s="34"/>
      <c r="C148" s="35"/>
      <c r="D148" s="189" t="s">
        <v>194</v>
      </c>
      <c r="E148" s="35"/>
      <c r="F148" s="204" t="s">
        <v>385</v>
      </c>
      <c r="G148" s="35"/>
      <c r="H148" s="35"/>
      <c r="I148" s="114"/>
      <c r="J148" s="35"/>
      <c r="K148" s="35"/>
      <c r="L148" s="38"/>
      <c r="M148" s="191"/>
      <c r="N148" s="19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194</v>
      </c>
      <c r="AU148" s="16" t="s">
        <v>82</v>
      </c>
    </row>
    <row r="149" spans="1:65" s="12" customFormat="1" ht="11.25">
      <c r="B149" s="193"/>
      <c r="C149" s="194"/>
      <c r="D149" s="189" t="s">
        <v>183</v>
      </c>
      <c r="E149" s="195" t="s">
        <v>34</v>
      </c>
      <c r="F149" s="196" t="s">
        <v>386</v>
      </c>
      <c r="G149" s="194"/>
      <c r="H149" s="197">
        <v>1.3129999999999999</v>
      </c>
      <c r="I149" s="198"/>
      <c r="J149" s="194"/>
      <c r="K149" s="194"/>
      <c r="L149" s="199"/>
      <c r="M149" s="230"/>
      <c r="N149" s="231"/>
      <c r="O149" s="231"/>
      <c r="P149" s="231"/>
      <c r="Q149" s="231"/>
      <c r="R149" s="231"/>
      <c r="S149" s="231"/>
      <c r="T149" s="232"/>
      <c r="AT149" s="203" t="s">
        <v>183</v>
      </c>
      <c r="AU149" s="203" t="s">
        <v>82</v>
      </c>
      <c r="AV149" s="12" t="s">
        <v>84</v>
      </c>
      <c r="AW149" s="12" t="s">
        <v>36</v>
      </c>
      <c r="AX149" s="12" t="s">
        <v>82</v>
      </c>
      <c r="AY149" s="203" t="s">
        <v>179</v>
      </c>
    </row>
    <row r="150" spans="1:65" s="2" customFormat="1" ht="6.95" customHeight="1">
      <c r="A150" s="33"/>
      <c r="B150" s="46"/>
      <c r="C150" s="47"/>
      <c r="D150" s="47"/>
      <c r="E150" s="47"/>
      <c r="F150" s="47"/>
      <c r="G150" s="47"/>
      <c r="H150" s="47"/>
      <c r="I150" s="141"/>
      <c r="J150" s="47"/>
      <c r="K150" s="47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13YfSkZSNQtFUen+OWPghMnCAVYTc3ygo/Zwi/2ipAiz4xY9DOxys5GgfPXB6AJ3C3y59J3b3mjsEiY5C6kzqw==" saltValue="y1rIpZFU4qVycPd38GQ7lFMJffgG6Rh78Y1tW0gdsZZNjVckEyEbRiVa58oluExMBnCukRCKnTg7d331x6KKCQ==" spinCount="100000" sheet="1" objects="1" scenarios="1" formatColumns="0" formatRows="0" autoFilter="0"/>
  <autoFilter ref="C87:K14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353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387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152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ROUND((SUM(BE85:BE89)),  2)</f>
        <v>0</v>
      </c>
      <c r="G35" s="33"/>
      <c r="H35" s="33"/>
      <c r="I35" s="130">
        <v>0.21</v>
      </c>
      <c r="J35" s="129">
        <f>ROUND(((SUM(BE85:BE89))*I35),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ROUND((SUM(BF85:BF89)),  2)</f>
        <v>0</v>
      </c>
      <c r="G36" s="33"/>
      <c r="H36" s="33"/>
      <c r="I36" s="130">
        <v>0.15</v>
      </c>
      <c r="J36" s="129">
        <f>ROUND(((SUM(BF85:BF89))*I36),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ROUND((SUM(BG85:BG89)),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ROUND((SUM(BH85:BH89)),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ROUND((SUM(BI85:BI89)),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353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2.2 -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Horní Dvořiště -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353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2.2 -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Horní Dvořiště - Rybník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SUM(P86:P89)</f>
        <v>0</v>
      </c>
      <c r="Q85" s="71"/>
      <c r="R85" s="172">
        <f>SUM(R86:R89)</f>
        <v>26.296480000000003</v>
      </c>
      <c r="S85" s="71"/>
      <c r="T85" s="173">
        <f>SUM(T86:T89)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SUM(BK86:BK89)</f>
        <v>0</v>
      </c>
    </row>
    <row r="86" spans="1:65" s="2" customFormat="1" ht="21.75" customHeight="1">
      <c r="A86" s="33"/>
      <c r="B86" s="34"/>
      <c r="C86" s="175" t="s">
        <v>84</v>
      </c>
      <c r="D86" s="175" t="s">
        <v>173</v>
      </c>
      <c r="E86" s="176" t="s">
        <v>388</v>
      </c>
      <c r="F86" s="177" t="s">
        <v>389</v>
      </c>
      <c r="G86" s="178" t="s">
        <v>176</v>
      </c>
      <c r="H86" s="179">
        <v>3544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7.4200000000000004E-3</v>
      </c>
      <c r="R86" s="185">
        <f>Q86*H86</f>
        <v>26.296480000000003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390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389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391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12" customFormat="1" ht="11.25">
      <c r="B89" s="193"/>
      <c r="C89" s="194"/>
      <c r="D89" s="189" t="s">
        <v>183</v>
      </c>
      <c r="E89" s="195" t="s">
        <v>34</v>
      </c>
      <c r="F89" s="196" t="s">
        <v>392</v>
      </c>
      <c r="G89" s="194"/>
      <c r="H89" s="197">
        <v>3544</v>
      </c>
      <c r="I89" s="198"/>
      <c r="J89" s="194"/>
      <c r="K89" s="194"/>
      <c r="L89" s="199"/>
      <c r="M89" s="230"/>
      <c r="N89" s="231"/>
      <c r="O89" s="231"/>
      <c r="P89" s="231"/>
      <c r="Q89" s="231"/>
      <c r="R89" s="231"/>
      <c r="S89" s="231"/>
      <c r="T89" s="232"/>
      <c r="AT89" s="203" t="s">
        <v>183</v>
      </c>
      <c r="AU89" s="203" t="s">
        <v>75</v>
      </c>
      <c r="AV89" s="12" t="s">
        <v>84</v>
      </c>
      <c r="AW89" s="12" t="s">
        <v>36</v>
      </c>
      <c r="AX89" s="12" t="s">
        <v>82</v>
      </c>
      <c r="AY89" s="203" t="s">
        <v>179</v>
      </c>
    </row>
    <row r="90" spans="1:65" s="2" customFormat="1" ht="6.95" customHeight="1">
      <c r="A90" s="33"/>
      <c r="B90" s="46"/>
      <c r="C90" s="47"/>
      <c r="D90" s="47"/>
      <c r="E90" s="47"/>
      <c r="F90" s="47"/>
      <c r="G90" s="47"/>
      <c r="H90" s="47"/>
      <c r="I90" s="141"/>
      <c r="J90" s="47"/>
      <c r="K90" s="47"/>
      <c r="L90" s="38"/>
      <c r="M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</sheetData>
  <sheetProtection algorithmName="SHA-512" hashValue="XWX1wTSbWpNHnmZnRDntJ5cWbocCmW0vGtisAmzcddf64ZwmgQtn9oxNBP0NiMYEq2prKpxz5VuFKenUWIJ5Fw==" saltValue="P0RHl7ZavPFoIOyiLkrfqWLtK+DFRslCR0p+nlqwoTZK/WIS2QYio85y6Elq+lusFeZnjtfDivKMsDmS6pemug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393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394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395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ROUND((SUM(BE88:BE222)),  2)</f>
        <v>0</v>
      </c>
      <c r="G35" s="33"/>
      <c r="H35" s="33"/>
      <c r="I35" s="130">
        <v>0.21</v>
      </c>
      <c r="J35" s="129">
        <f>ROUND(((SUM(BE88:BE222))*I35),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ROUND((SUM(BF88:BF222)),  2)</f>
        <v>0</v>
      </c>
      <c r="G36" s="33"/>
      <c r="H36" s="33"/>
      <c r="I36" s="130">
        <v>0.15</v>
      </c>
      <c r="J36" s="129">
        <f>ROUND(((SUM(BF88:BF222))*I36),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ROUND((SUM(BG88:BG222)),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ROUND((SUM(BH88:BH222)),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ROUND((SUM(BI88:BI222)),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393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3.1 -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žst.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J117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J118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J177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393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3.1 -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žst. Rybník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P89+SUM(P90:P117)+P177</f>
        <v>0</v>
      </c>
      <c r="Q88" s="71"/>
      <c r="R88" s="172">
        <f>R89+SUM(R90:R117)+R177</f>
        <v>121.44492000000001</v>
      </c>
      <c r="S88" s="71"/>
      <c r="T88" s="173">
        <f>T89+SUM(T90:T117)+T177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BK89+SUM(BK90:BK117)+BK177</f>
        <v>0</v>
      </c>
    </row>
    <row r="89" spans="1:65" s="2" customFormat="1" ht="21.75" customHeight="1">
      <c r="A89" s="33"/>
      <c r="B89" s="34"/>
      <c r="C89" s="175" t="s">
        <v>396</v>
      </c>
      <c r="D89" s="175" t="s">
        <v>173</v>
      </c>
      <c r="E89" s="176" t="s">
        <v>388</v>
      </c>
      <c r="F89" s="177" t="s">
        <v>389</v>
      </c>
      <c r="G89" s="178" t="s">
        <v>176</v>
      </c>
      <c r="H89" s="179">
        <v>36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7.4200000000000004E-3</v>
      </c>
      <c r="R89" s="185">
        <f>Q89*H89</f>
        <v>0.26712000000000002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397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389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398</v>
      </c>
      <c r="G91" s="194"/>
      <c r="H91" s="197">
        <v>36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399</v>
      </c>
      <c r="D92" s="175" t="s">
        <v>173</v>
      </c>
      <c r="E92" s="176" t="s">
        <v>400</v>
      </c>
      <c r="F92" s="177" t="s">
        <v>401</v>
      </c>
      <c r="G92" s="178" t="s">
        <v>176</v>
      </c>
      <c r="H92" s="179">
        <v>72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1.23E-3</v>
      </c>
      <c r="R92" s="185">
        <f>Q92*H92</f>
        <v>8.856E-2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402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401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403</v>
      </c>
      <c r="G94" s="194"/>
      <c r="H94" s="197">
        <v>72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82</v>
      </c>
      <c r="D95" s="175" t="s">
        <v>173</v>
      </c>
      <c r="E95" s="176" t="s">
        <v>174</v>
      </c>
      <c r="F95" s="177" t="s">
        <v>175</v>
      </c>
      <c r="G95" s="178" t="s">
        <v>176</v>
      </c>
      <c r="H95" s="179">
        <v>100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1.8000000000000001E-4</v>
      </c>
      <c r="R95" s="185">
        <f>Q95*H95</f>
        <v>1.8000000000000002E-2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181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175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12" customFormat="1" ht="11.25">
      <c r="B97" s="193"/>
      <c r="C97" s="194"/>
      <c r="D97" s="189" t="s">
        <v>183</v>
      </c>
      <c r="E97" s="195" t="s">
        <v>34</v>
      </c>
      <c r="F97" s="196" t="s">
        <v>404</v>
      </c>
      <c r="G97" s="194"/>
      <c r="H97" s="197">
        <v>100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65" s="2" customFormat="1" ht="21.75" customHeight="1">
      <c r="A98" s="33"/>
      <c r="B98" s="34"/>
      <c r="C98" s="175" t="s">
        <v>288</v>
      </c>
      <c r="D98" s="175" t="s">
        <v>173</v>
      </c>
      <c r="E98" s="176" t="s">
        <v>366</v>
      </c>
      <c r="F98" s="177" t="s">
        <v>367</v>
      </c>
      <c r="G98" s="178" t="s">
        <v>176</v>
      </c>
      <c r="H98" s="179">
        <v>36</v>
      </c>
      <c r="I98" s="180"/>
      <c r="J98" s="181">
        <f>ROUND(I98*H98,2)</f>
        <v>0</v>
      </c>
      <c r="K98" s="177" t="s">
        <v>177</v>
      </c>
      <c r="L98" s="182"/>
      <c r="M98" s="183" t="s">
        <v>34</v>
      </c>
      <c r="N98" s="184" t="s">
        <v>46</v>
      </c>
      <c r="O98" s="63"/>
      <c r="P98" s="185">
        <f>O98*H98</f>
        <v>0</v>
      </c>
      <c r="Q98" s="185">
        <v>9.0000000000000006E-5</v>
      </c>
      <c r="R98" s="185">
        <f>Q98*H98</f>
        <v>3.2400000000000003E-3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178</v>
      </c>
      <c r="AT98" s="187" t="s">
        <v>173</v>
      </c>
      <c r="AU98" s="187" t="s">
        <v>75</v>
      </c>
      <c r="AY98" s="16" t="s">
        <v>179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82</v>
      </c>
      <c r="BK98" s="188">
        <f>ROUND(I98*H98,2)</f>
        <v>0</v>
      </c>
      <c r="BL98" s="16" t="s">
        <v>180</v>
      </c>
      <c r="BM98" s="187" t="s">
        <v>368</v>
      </c>
    </row>
    <row r="99" spans="1:65" s="2" customFormat="1" ht="11.25">
      <c r="A99" s="33"/>
      <c r="B99" s="34"/>
      <c r="C99" s="35"/>
      <c r="D99" s="189" t="s">
        <v>182</v>
      </c>
      <c r="E99" s="35"/>
      <c r="F99" s="190" t="s">
        <v>367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182</v>
      </c>
      <c r="AU99" s="16" t="s">
        <v>75</v>
      </c>
    </row>
    <row r="100" spans="1:65" s="12" customFormat="1" ht="11.25">
      <c r="B100" s="193"/>
      <c r="C100" s="194"/>
      <c r="D100" s="189" t="s">
        <v>183</v>
      </c>
      <c r="E100" s="195" t="s">
        <v>34</v>
      </c>
      <c r="F100" s="196" t="s">
        <v>405</v>
      </c>
      <c r="G100" s="194"/>
      <c r="H100" s="197">
        <v>36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183</v>
      </c>
      <c r="AU100" s="203" t="s">
        <v>75</v>
      </c>
      <c r="AV100" s="12" t="s">
        <v>84</v>
      </c>
      <c r="AW100" s="12" t="s">
        <v>36</v>
      </c>
      <c r="AX100" s="12" t="s">
        <v>82</v>
      </c>
      <c r="AY100" s="203" t="s">
        <v>179</v>
      </c>
    </row>
    <row r="101" spans="1:65" s="2" customFormat="1" ht="21.75" customHeight="1">
      <c r="A101" s="33"/>
      <c r="B101" s="34"/>
      <c r="C101" s="175" t="s">
        <v>406</v>
      </c>
      <c r="D101" s="175" t="s">
        <v>173</v>
      </c>
      <c r="E101" s="176" t="s">
        <v>407</v>
      </c>
      <c r="F101" s="177" t="s">
        <v>408</v>
      </c>
      <c r="G101" s="178" t="s">
        <v>192</v>
      </c>
      <c r="H101" s="179">
        <v>7.1280000000000001</v>
      </c>
      <c r="I101" s="180"/>
      <c r="J101" s="181">
        <f>ROUND(I101*H101,2)</f>
        <v>0</v>
      </c>
      <c r="K101" s="177" t="s">
        <v>177</v>
      </c>
      <c r="L101" s="182"/>
      <c r="M101" s="183" t="s">
        <v>34</v>
      </c>
      <c r="N101" s="184" t="s">
        <v>46</v>
      </c>
      <c r="O101" s="63"/>
      <c r="P101" s="185">
        <f>O101*H101</f>
        <v>0</v>
      </c>
      <c r="Q101" s="185">
        <v>1</v>
      </c>
      <c r="R101" s="185">
        <f>Q101*H101</f>
        <v>7.1280000000000001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178</v>
      </c>
      <c r="AT101" s="187" t="s">
        <v>173</v>
      </c>
      <c r="AU101" s="187" t="s">
        <v>75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409</v>
      </c>
    </row>
    <row r="102" spans="1:65" s="2" customFormat="1" ht="11.25">
      <c r="A102" s="33"/>
      <c r="B102" s="34"/>
      <c r="C102" s="35"/>
      <c r="D102" s="189" t="s">
        <v>182</v>
      </c>
      <c r="E102" s="35"/>
      <c r="F102" s="190" t="s">
        <v>408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75</v>
      </c>
    </row>
    <row r="103" spans="1:65" s="2" customFormat="1" ht="19.5">
      <c r="A103" s="33"/>
      <c r="B103" s="34"/>
      <c r="C103" s="35"/>
      <c r="D103" s="189" t="s">
        <v>194</v>
      </c>
      <c r="E103" s="35"/>
      <c r="F103" s="204" t="s">
        <v>410</v>
      </c>
      <c r="G103" s="35"/>
      <c r="H103" s="35"/>
      <c r="I103" s="114"/>
      <c r="J103" s="35"/>
      <c r="K103" s="35"/>
      <c r="L103" s="38"/>
      <c r="M103" s="191"/>
      <c r="N103" s="19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194</v>
      </c>
      <c r="AU103" s="16" t="s">
        <v>75</v>
      </c>
    </row>
    <row r="104" spans="1:65" s="12" customFormat="1" ht="11.25">
      <c r="B104" s="193"/>
      <c r="C104" s="194"/>
      <c r="D104" s="189" t="s">
        <v>183</v>
      </c>
      <c r="E104" s="195" t="s">
        <v>34</v>
      </c>
      <c r="F104" s="196" t="s">
        <v>411</v>
      </c>
      <c r="G104" s="194"/>
      <c r="H104" s="197">
        <v>7.1280000000000001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183</v>
      </c>
      <c r="AU104" s="203" t="s">
        <v>75</v>
      </c>
      <c r="AV104" s="12" t="s">
        <v>84</v>
      </c>
      <c r="AW104" s="12" t="s">
        <v>36</v>
      </c>
      <c r="AX104" s="12" t="s">
        <v>82</v>
      </c>
      <c r="AY104" s="203" t="s">
        <v>179</v>
      </c>
    </row>
    <row r="105" spans="1:65" s="2" customFormat="1" ht="21.75" customHeight="1">
      <c r="A105" s="33"/>
      <c r="B105" s="34"/>
      <c r="C105" s="175" t="s">
        <v>412</v>
      </c>
      <c r="D105" s="175" t="s">
        <v>173</v>
      </c>
      <c r="E105" s="176" t="s">
        <v>413</v>
      </c>
      <c r="F105" s="177" t="s">
        <v>414</v>
      </c>
      <c r="G105" s="178" t="s">
        <v>192</v>
      </c>
      <c r="H105" s="179">
        <v>5.94</v>
      </c>
      <c r="I105" s="180"/>
      <c r="J105" s="181">
        <f>ROUND(I105*H105,2)</f>
        <v>0</v>
      </c>
      <c r="K105" s="177" t="s">
        <v>177</v>
      </c>
      <c r="L105" s="182"/>
      <c r="M105" s="183" t="s">
        <v>34</v>
      </c>
      <c r="N105" s="184" t="s">
        <v>46</v>
      </c>
      <c r="O105" s="63"/>
      <c r="P105" s="185">
        <f>O105*H105</f>
        <v>0</v>
      </c>
      <c r="Q105" s="185">
        <v>1</v>
      </c>
      <c r="R105" s="185">
        <f>Q105*H105</f>
        <v>5.94</v>
      </c>
      <c r="S105" s="185">
        <v>0</v>
      </c>
      <c r="T105" s="18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7" t="s">
        <v>178</v>
      </c>
      <c r="AT105" s="187" t="s">
        <v>173</v>
      </c>
      <c r="AU105" s="187" t="s">
        <v>75</v>
      </c>
      <c r="AY105" s="16" t="s">
        <v>179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82</v>
      </c>
      <c r="BK105" s="188">
        <f>ROUND(I105*H105,2)</f>
        <v>0</v>
      </c>
      <c r="BL105" s="16" t="s">
        <v>180</v>
      </c>
      <c r="BM105" s="187" t="s">
        <v>415</v>
      </c>
    </row>
    <row r="106" spans="1:65" s="2" customFormat="1" ht="11.25">
      <c r="A106" s="33"/>
      <c r="B106" s="34"/>
      <c r="C106" s="35"/>
      <c r="D106" s="189" t="s">
        <v>182</v>
      </c>
      <c r="E106" s="35"/>
      <c r="F106" s="190" t="s">
        <v>414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182</v>
      </c>
      <c r="AU106" s="16" t="s">
        <v>75</v>
      </c>
    </row>
    <row r="107" spans="1:65" s="2" customFormat="1" ht="19.5">
      <c r="A107" s="33"/>
      <c r="B107" s="34"/>
      <c r="C107" s="35"/>
      <c r="D107" s="189" t="s">
        <v>194</v>
      </c>
      <c r="E107" s="35"/>
      <c r="F107" s="204" t="s">
        <v>410</v>
      </c>
      <c r="G107" s="35"/>
      <c r="H107" s="35"/>
      <c r="I107" s="114"/>
      <c r="J107" s="35"/>
      <c r="K107" s="35"/>
      <c r="L107" s="38"/>
      <c r="M107" s="191"/>
      <c r="N107" s="19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194</v>
      </c>
      <c r="AU107" s="16" t="s">
        <v>75</v>
      </c>
    </row>
    <row r="108" spans="1:65" s="12" customFormat="1" ht="11.25">
      <c r="B108" s="193"/>
      <c r="C108" s="194"/>
      <c r="D108" s="189" t="s">
        <v>183</v>
      </c>
      <c r="E108" s="195" t="s">
        <v>34</v>
      </c>
      <c r="F108" s="196" t="s">
        <v>416</v>
      </c>
      <c r="G108" s="194"/>
      <c r="H108" s="197">
        <v>5.94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183</v>
      </c>
      <c r="AU108" s="203" t="s">
        <v>75</v>
      </c>
      <c r="AV108" s="12" t="s">
        <v>84</v>
      </c>
      <c r="AW108" s="12" t="s">
        <v>36</v>
      </c>
      <c r="AX108" s="12" t="s">
        <v>82</v>
      </c>
      <c r="AY108" s="203" t="s">
        <v>179</v>
      </c>
    </row>
    <row r="109" spans="1:65" s="2" customFormat="1" ht="21.75" customHeight="1">
      <c r="A109" s="33"/>
      <c r="B109" s="34"/>
      <c r="C109" s="175" t="s">
        <v>417</v>
      </c>
      <c r="D109" s="175" t="s">
        <v>173</v>
      </c>
      <c r="E109" s="176" t="s">
        <v>418</v>
      </c>
      <c r="F109" s="177" t="s">
        <v>419</v>
      </c>
      <c r="G109" s="178" t="s">
        <v>420</v>
      </c>
      <c r="H109" s="179">
        <v>10</v>
      </c>
      <c r="I109" s="180"/>
      <c r="J109" s="181">
        <f>ROUND(I109*H109,2)</f>
        <v>0</v>
      </c>
      <c r="K109" s="177" t="s">
        <v>177</v>
      </c>
      <c r="L109" s="182"/>
      <c r="M109" s="183" t="s">
        <v>34</v>
      </c>
      <c r="N109" s="184" t="s">
        <v>46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178</v>
      </c>
      <c r="AT109" s="187" t="s">
        <v>173</v>
      </c>
      <c r="AU109" s="187" t="s">
        <v>75</v>
      </c>
      <c r="AY109" s="16" t="s">
        <v>179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82</v>
      </c>
      <c r="BK109" s="188">
        <f>ROUND(I109*H109,2)</f>
        <v>0</v>
      </c>
      <c r="BL109" s="16" t="s">
        <v>180</v>
      </c>
      <c r="BM109" s="187" t="s">
        <v>421</v>
      </c>
    </row>
    <row r="110" spans="1:65" s="2" customFormat="1" ht="11.25">
      <c r="A110" s="33"/>
      <c r="B110" s="34"/>
      <c r="C110" s="35"/>
      <c r="D110" s="189" t="s">
        <v>182</v>
      </c>
      <c r="E110" s="35"/>
      <c r="F110" s="190" t="s">
        <v>419</v>
      </c>
      <c r="G110" s="35"/>
      <c r="H110" s="35"/>
      <c r="I110" s="114"/>
      <c r="J110" s="35"/>
      <c r="K110" s="35"/>
      <c r="L110" s="38"/>
      <c r="M110" s="191"/>
      <c r="N110" s="19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182</v>
      </c>
      <c r="AU110" s="16" t="s">
        <v>75</v>
      </c>
    </row>
    <row r="111" spans="1:65" s="2" customFormat="1" ht="19.5">
      <c r="A111" s="33"/>
      <c r="B111" s="34"/>
      <c r="C111" s="35"/>
      <c r="D111" s="189" t="s">
        <v>194</v>
      </c>
      <c r="E111" s="35"/>
      <c r="F111" s="204" t="s">
        <v>422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194</v>
      </c>
      <c r="AU111" s="16" t="s">
        <v>75</v>
      </c>
    </row>
    <row r="112" spans="1:65" s="12" customFormat="1" ht="11.25">
      <c r="B112" s="193"/>
      <c r="C112" s="194"/>
      <c r="D112" s="189" t="s">
        <v>183</v>
      </c>
      <c r="E112" s="195" t="s">
        <v>34</v>
      </c>
      <c r="F112" s="196" t="s">
        <v>282</v>
      </c>
      <c r="G112" s="194"/>
      <c r="H112" s="197">
        <v>10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183</v>
      </c>
      <c r="AU112" s="203" t="s">
        <v>75</v>
      </c>
      <c r="AV112" s="12" t="s">
        <v>84</v>
      </c>
      <c r="AW112" s="12" t="s">
        <v>36</v>
      </c>
      <c r="AX112" s="12" t="s">
        <v>82</v>
      </c>
      <c r="AY112" s="203" t="s">
        <v>179</v>
      </c>
    </row>
    <row r="113" spans="1:65" s="2" customFormat="1" ht="21.75" customHeight="1">
      <c r="A113" s="33"/>
      <c r="B113" s="34"/>
      <c r="C113" s="175" t="s">
        <v>189</v>
      </c>
      <c r="D113" s="175" t="s">
        <v>173</v>
      </c>
      <c r="E113" s="176" t="s">
        <v>190</v>
      </c>
      <c r="F113" s="177" t="s">
        <v>191</v>
      </c>
      <c r="G113" s="178" t="s">
        <v>192</v>
      </c>
      <c r="H113" s="179">
        <v>108</v>
      </c>
      <c r="I113" s="180"/>
      <c r="J113" s="181">
        <f>ROUND(I113*H113,2)</f>
        <v>0</v>
      </c>
      <c r="K113" s="177" t="s">
        <v>177</v>
      </c>
      <c r="L113" s="182"/>
      <c r="M113" s="183" t="s">
        <v>34</v>
      </c>
      <c r="N113" s="184" t="s">
        <v>46</v>
      </c>
      <c r="O113" s="63"/>
      <c r="P113" s="185">
        <f>O113*H113</f>
        <v>0</v>
      </c>
      <c r="Q113" s="185">
        <v>1</v>
      </c>
      <c r="R113" s="185">
        <f>Q113*H113</f>
        <v>108</v>
      </c>
      <c r="S113" s="185">
        <v>0</v>
      </c>
      <c r="T113" s="18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7" t="s">
        <v>178</v>
      </c>
      <c r="AT113" s="187" t="s">
        <v>173</v>
      </c>
      <c r="AU113" s="187" t="s">
        <v>75</v>
      </c>
      <c r="AY113" s="16" t="s">
        <v>179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82</v>
      </c>
      <c r="BK113" s="188">
        <f>ROUND(I113*H113,2)</f>
        <v>0</v>
      </c>
      <c r="BL113" s="16" t="s">
        <v>180</v>
      </c>
      <c r="BM113" s="187" t="s">
        <v>193</v>
      </c>
    </row>
    <row r="114" spans="1:65" s="2" customFormat="1" ht="11.25">
      <c r="A114" s="33"/>
      <c r="B114" s="34"/>
      <c r="C114" s="35"/>
      <c r="D114" s="189" t="s">
        <v>182</v>
      </c>
      <c r="E114" s="35"/>
      <c r="F114" s="190" t="s">
        <v>191</v>
      </c>
      <c r="G114" s="35"/>
      <c r="H114" s="35"/>
      <c r="I114" s="114"/>
      <c r="J114" s="35"/>
      <c r="K114" s="35"/>
      <c r="L114" s="38"/>
      <c r="M114" s="191"/>
      <c r="N114" s="19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182</v>
      </c>
      <c r="AU114" s="16" t="s">
        <v>75</v>
      </c>
    </row>
    <row r="115" spans="1:65" s="2" customFormat="1" ht="19.5">
      <c r="A115" s="33"/>
      <c r="B115" s="34"/>
      <c r="C115" s="35"/>
      <c r="D115" s="189" t="s">
        <v>194</v>
      </c>
      <c r="E115" s="35"/>
      <c r="F115" s="204" t="s">
        <v>423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194</v>
      </c>
      <c r="AU115" s="16" t="s">
        <v>75</v>
      </c>
    </row>
    <row r="116" spans="1:65" s="12" customFormat="1" ht="11.25">
      <c r="B116" s="193"/>
      <c r="C116" s="194"/>
      <c r="D116" s="189" t="s">
        <v>183</v>
      </c>
      <c r="E116" s="195" t="s">
        <v>34</v>
      </c>
      <c r="F116" s="196" t="s">
        <v>424</v>
      </c>
      <c r="G116" s="194"/>
      <c r="H116" s="197">
        <v>108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75</v>
      </c>
      <c r="AV116" s="12" t="s">
        <v>84</v>
      </c>
      <c r="AW116" s="12" t="s">
        <v>36</v>
      </c>
      <c r="AX116" s="12" t="s">
        <v>82</v>
      </c>
      <c r="AY116" s="203" t="s">
        <v>179</v>
      </c>
    </row>
    <row r="117" spans="1:65" s="13" customFormat="1" ht="25.9" customHeight="1">
      <c r="B117" s="205"/>
      <c r="C117" s="206"/>
      <c r="D117" s="207" t="s">
        <v>74</v>
      </c>
      <c r="E117" s="208" t="s">
        <v>197</v>
      </c>
      <c r="F117" s="208" t="s">
        <v>198</v>
      </c>
      <c r="G117" s="206"/>
      <c r="H117" s="206"/>
      <c r="I117" s="209"/>
      <c r="J117" s="210">
        <f>BK117</f>
        <v>0</v>
      </c>
      <c r="K117" s="206"/>
      <c r="L117" s="211"/>
      <c r="M117" s="212"/>
      <c r="N117" s="213"/>
      <c r="O117" s="213"/>
      <c r="P117" s="214">
        <f>P118</f>
        <v>0</v>
      </c>
      <c r="Q117" s="213"/>
      <c r="R117" s="214">
        <f>R118</f>
        <v>0</v>
      </c>
      <c r="S117" s="213"/>
      <c r="T117" s="215">
        <f>T118</f>
        <v>0</v>
      </c>
      <c r="AR117" s="216" t="s">
        <v>82</v>
      </c>
      <c r="AT117" s="217" t="s">
        <v>74</v>
      </c>
      <c r="AU117" s="217" t="s">
        <v>75</v>
      </c>
      <c r="AY117" s="216" t="s">
        <v>179</v>
      </c>
      <c r="BK117" s="218">
        <f>BK118</f>
        <v>0</v>
      </c>
    </row>
    <row r="118" spans="1:65" s="13" customFormat="1" ht="22.9" customHeight="1">
      <c r="B118" s="205"/>
      <c r="C118" s="206"/>
      <c r="D118" s="207" t="s">
        <v>74</v>
      </c>
      <c r="E118" s="219" t="s">
        <v>199</v>
      </c>
      <c r="F118" s="219" t="s">
        <v>200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SUM(P119:P176)</f>
        <v>0</v>
      </c>
      <c r="Q118" s="213"/>
      <c r="R118" s="214">
        <f>SUM(R119:R176)</f>
        <v>0</v>
      </c>
      <c r="S118" s="213"/>
      <c r="T118" s="215">
        <f>SUM(T119:T176)</f>
        <v>0</v>
      </c>
      <c r="AR118" s="216" t="s">
        <v>82</v>
      </c>
      <c r="AT118" s="217" t="s">
        <v>74</v>
      </c>
      <c r="AU118" s="217" t="s">
        <v>82</v>
      </c>
      <c r="AY118" s="216" t="s">
        <v>179</v>
      </c>
      <c r="BK118" s="218">
        <f>SUM(BK119:BK176)</f>
        <v>0</v>
      </c>
    </row>
    <row r="119" spans="1:65" s="2" customFormat="1" ht="21.75" customHeight="1">
      <c r="A119" s="33"/>
      <c r="B119" s="34"/>
      <c r="C119" s="221" t="s">
        <v>199</v>
      </c>
      <c r="D119" s="221" t="s">
        <v>201</v>
      </c>
      <c r="E119" s="222" t="s">
        <v>202</v>
      </c>
      <c r="F119" s="223" t="s">
        <v>203</v>
      </c>
      <c r="G119" s="224" t="s">
        <v>204</v>
      </c>
      <c r="H119" s="225">
        <v>72</v>
      </c>
      <c r="I119" s="226"/>
      <c r="J119" s="227">
        <f>ROUND(I119*H119,2)</f>
        <v>0</v>
      </c>
      <c r="K119" s="223" t="s">
        <v>177</v>
      </c>
      <c r="L119" s="38"/>
      <c r="M119" s="228" t="s">
        <v>34</v>
      </c>
      <c r="N119" s="229" t="s">
        <v>46</v>
      </c>
      <c r="O119" s="6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7" t="s">
        <v>180</v>
      </c>
      <c r="AT119" s="187" t="s">
        <v>201</v>
      </c>
      <c r="AU119" s="187" t="s">
        <v>84</v>
      </c>
      <c r="AY119" s="16" t="s">
        <v>179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82</v>
      </c>
      <c r="BK119" s="188">
        <f>ROUND(I119*H119,2)</f>
        <v>0</v>
      </c>
      <c r="BL119" s="16" t="s">
        <v>180</v>
      </c>
      <c r="BM119" s="187" t="s">
        <v>205</v>
      </c>
    </row>
    <row r="120" spans="1:65" s="2" customFormat="1" ht="19.5">
      <c r="A120" s="33"/>
      <c r="B120" s="34"/>
      <c r="C120" s="35"/>
      <c r="D120" s="189" t="s">
        <v>182</v>
      </c>
      <c r="E120" s="35"/>
      <c r="F120" s="190" t="s">
        <v>206</v>
      </c>
      <c r="G120" s="35"/>
      <c r="H120" s="35"/>
      <c r="I120" s="114"/>
      <c r="J120" s="35"/>
      <c r="K120" s="35"/>
      <c r="L120" s="38"/>
      <c r="M120" s="191"/>
      <c r="N120" s="19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182</v>
      </c>
      <c r="AU120" s="16" t="s">
        <v>84</v>
      </c>
    </row>
    <row r="121" spans="1:65" s="2" customFormat="1" ht="19.5">
      <c r="A121" s="33"/>
      <c r="B121" s="34"/>
      <c r="C121" s="35"/>
      <c r="D121" s="189" t="s">
        <v>194</v>
      </c>
      <c r="E121" s="35"/>
      <c r="F121" s="204" t="s">
        <v>423</v>
      </c>
      <c r="G121" s="35"/>
      <c r="H121" s="35"/>
      <c r="I121" s="114"/>
      <c r="J121" s="35"/>
      <c r="K121" s="35"/>
      <c r="L121" s="38"/>
      <c r="M121" s="191"/>
      <c r="N121" s="19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194</v>
      </c>
      <c r="AU121" s="16" t="s">
        <v>84</v>
      </c>
    </row>
    <row r="122" spans="1:65" s="12" customFormat="1" ht="11.25">
      <c r="B122" s="193"/>
      <c r="C122" s="194"/>
      <c r="D122" s="189" t="s">
        <v>183</v>
      </c>
      <c r="E122" s="195" t="s">
        <v>34</v>
      </c>
      <c r="F122" s="196" t="s">
        <v>425</v>
      </c>
      <c r="G122" s="194"/>
      <c r="H122" s="197">
        <v>72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183</v>
      </c>
      <c r="AU122" s="203" t="s">
        <v>84</v>
      </c>
      <c r="AV122" s="12" t="s">
        <v>84</v>
      </c>
      <c r="AW122" s="12" t="s">
        <v>36</v>
      </c>
      <c r="AX122" s="12" t="s">
        <v>82</v>
      </c>
      <c r="AY122" s="203" t="s">
        <v>179</v>
      </c>
    </row>
    <row r="123" spans="1:65" s="2" customFormat="1" ht="21.75" customHeight="1">
      <c r="A123" s="33"/>
      <c r="B123" s="34"/>
      <c r="C123" s="221" t="s">
        <v>426</v>
      </c>
      <c r="D123" s="221" t="s">
        <v>201</v>
      </c>
      <c r="E123" s="222" t="s">
        <v>427</v>
      </c>
      <c r="F123" s="223" t="s">
        <v>428</v>
      </c>
      <c r="G123" s="224" t="s">
        <v>218</v>
      </c>
      <c r="H123" s="225">
        <v>50</v>
      </c>
      <c r="I123" s="226"/>
      <c r="J123" s="227">
        <f>ROUND(I123*H123,2)</f>
        <v>0</v>
      </c>
      <c r="K123" s="223" t="s">
        <v>177</v>
      </c>
      <c r="L123" s="38"/>
      <c r="M123" s="228" t="s">
        <v>34</v>
      </c>
      <c r="N123" s="229" t="s">
        <v>46</v>
      </c>
      <c r="O123" s="63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7" t="s">
        <v>180</v>
      </c>
      <c r="AT123" s="187" t="s">
        <v>201</v>
      </c>
      <c r="AU123" s="187" t="s">
        <v>84</v>
      </c>
      <c r="AY123" s="16" t="s">
        <v>179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82</v>
      </c>
      <c r="BK123" s="188">
        <f>ROUND(I123*H123,2)</f>
        <v>0</v>
      </c>
      <c r="BL123" s="16" t="s">
        <v>180</v>
      </c>
      <c r="BM123" s="187" t="s">
        <v>429</v>
      </c>
    </row>
    <row r="124" spans="1:65" s="2" customFormat="1" ht="39">
      <c r="A124" s="33"/>
      <c r="B124" s="34"/>
      <c r="C124" s="35"/>
      <c r="D124" s="189" t="s">
        <v>182</v>
      </c>
      <c r="E124" s="35"/>
      <c r="F124" s="190" t="s">
        <v>430</v>
      </c>
      <c r="G124" s="35"/>
      <c r="H124" s="35"/>
      <c r="I124" s="114"/>
      <c r="J124" s="35"/>
      <c r="K124" s="35"/>
      <c r="L124" s="38"/>
      <c r="M124" s="191"/>
      <c r="N124" s="19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182</v>
      </c>
      <c r="AU124" s="16" t="s">
        <v>84</v>
      </c>
    </row>
    <row r="125" spans="1:65" s="12" customFormat="1" ht="11.25">
      <c r="B125" s="193"/>
      <c r="C125" s="194"/>
      <c r="D125" s="189" t="s">
        <v>183</v>
      </c>
      <c r="E125" s="195" t="s">
        <v>34</v>
      </c>
      <c r="F125" s="196" t="s">
        <v>431</v>
      </c>
      <c r="G125" s="194"/>
      <c r="H125" s="197">
        <v>50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183</v>
      </c>
      <c r="AU125" s="203" t="s">
        <v>84</v>
      </c>
      <c r="AV125" s="12" t="s">
        <v>84</v>
      </c>
      <c r="AW125" s="12" t="s">
        <v>36</v>
      </c>
      <c r="AX125" s="12" t="s">
        <v>82</v>
      </c>
      <c r="AY125" s="203" t="s">
        <v>179</v>
      </c>
    </row>
    <row r="126" spans="1:65" s="2" customFormat="1" ht="21.75" customHeight="1">
      <c r="A126" s="33"/>
      <c r="B126" s="34"/>
      <c r="C126" s="221" t="s">
        <v>432</v>
      </c>
      <c r="D126" s="221" t="s">
        <v>201</v>
      </c>
      <c r="E126" s="222" t="s">
        <v>223</v>
      </c>
      <c r="F126" s="223" t="s">
        <v>224</v>
      </c>
      <c r="G126" s="224" t="s">
        <v>176</v>
      </c>
      <c r="H126" s="225">
        <v>4</v>
      </c>
      <c r="I126" s="226"/>
      <c r="J126" s="227">
        <f>ROUND(I126*H126,2)</f>
        <v>0</v>
      </c>
      <c r="K126" s="223" t="s">
        <v>177</v>
      </c>
      <c r="L126" s="38"/>
      <c r="M126" s="228" t="s">
        <v>34</v>
      </c>
      <c r="N126" s="229" t="s">
        <v>46</v>
      </c>
      <c r="O126" s="63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7" t="s">
        <v>180</v>
      </c>
      <c r="AT126" s="187" t="s">
        <v>201</v>
      </c>
      <c r="AU126" s="187" t="s">
        <v>84</v>
      </c>
      <c r="AY126" s="16" t="s">
        <v>179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6" t="s">
        <v>82</v>
      </c>
      <c r="BK126" s="188">
        <f>ROUND(I126*H126,2)</f>
        <v>0</v>
      </c>
      <c r="BL126" s="16" t="s">
        <v>180</v>
      </c>
      <c r="BM126" s="187" t="s">
        <v>433</v>
      </c>
    </row>
    <row r="127" spans="1:65" s="2" customFormat="1" ht="19.5">
      <c r="A127" s="33"/>
      <c r="B127" s="34"/>
      <c r="C127" s="35"/>
      <c r="D127" s="189" t="s">
        <v>182</v>
      </c>
      <c r="E127" s="35"/>
      <c r="F127" s="190" t="s">
        <v>226</v>
      </c>
      <c r="G127" s="35"/>
      <c r="H127" s="35"/>
      <c r="I127" s="114"/>
      <c r="J127" s="35"/>
      <c r="K127" s="35"/>
      <c r="L127" s="38"/>
      <c r="M127" s="191"/>
      <c r="N127" s="19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182</v>
      </c>
      <c r="AU127" s="16" t="s">
        <v>84</v>
      </c>
    </row>
    <row r="128" spans="1:65" s="12" customFormat="1" ht="11.25">
      <c r="B128" s="193"/>
      <c r="C128" s="194"/>
      <c r="D128" s="189" t="s">
        <v>183</v>
      </c>
      <c r="E128" s="195" t="s">
        <v>34</v>
      </c>
      <c r="F128" s="196" t="s">
        <v>243</v>
      </c>
      <c r="G128" s="194"/>
      <c r="H128" s="197">
        <v>4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84</v>
      </c>
      <c r="AV128" s="12" t="s">
        <v>84</v>
      </c>
      <c r="AW128" s="12" t="s">
        <v>36</v>
      </c>
      <c r="AX128" s="12" t="s">
        <v>82</v>
      </c>
      <c r="AY128" s="203" t="s">
        <v>179</v>
      </c>
    </row>
    <row r="129" spans="1:65" s="2" customFormat="1" ht="21.75" customHeight="1">
      <c r="A129" s="33"/>
      <c r="B129" s="34"/>
      <c r="C129" s="221" t="s">
        <v>434</v>
      </c>
      <c r="D129" s="221" t="s">
        <v>201</v>
      </c>
      <c r="E129" s="222" t="s">
        <v>374</v>
      </c>
      <c r="F129" s="223" t="s">
        <v>375</v>
      </c>
      <c r="G129" s="224" t="s">
        <v>176</v>
      </c>
      <c r="H129" s="225">
        <v>36</v>
      </c>
      <c r="I129" s="226"/>
      <c r="J129" s="227">
        <f>ROUND(I129*H129,2)</f>
        <v>0</v>
      </c>
      <c r="K129" s="223" t="s">
        <v>177</v>
      </c>
      <c r="L129" s="38"/>
      <c r="M129" s="228" t="s">
        <v>34</v>
      </c>
      <c r="N129" s="229" t="s">
        <v>46</v>
      </c>
      <c r="O129" s="63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7" t="s">
        <v>180</v>
      </c>
      <c r="AT129" s="187" t="s">
        <v>201</v>
      </c>
      <c r="AU129" s="187" t="s">
        <v>84</v>
      </c>
      <c r="AY129" s="16" t="s">
        <v>179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82</v>
      </c>
      <c r="BK129" s="188">
        <f>ROUND(I129*H129,2)</f>
        <v>0</v>
      </c>
      <c r="BL129" s="16" t="s">
        <v>180</v>
      </c>
      <c r="BM129" s="187" t="s">
        <v>435</v>
      </c>
    </row>
    <row r="130" spans="1:65" s="2" customFormat="1" ht="29.25">
      <c r="A130" s="33"/>
      <c r="B130" s="34"/>
      <c r="C130" s="35"/>
      <c r="D130" s="189" t="s">
        <v>182</v>
      </c>
      <c r="E130" s="35"/>
      <c r="F130" s="190" t="s">
        <v>377</v>
      </c>
      <c r="G130" s="35"/>
      <c r="H130" s="35"/>
      <c r="I130" s="114"/>
      <c r="J130" s="35"/>
      <c r="K130" s="35"/>
      <c r="L130" s="38"/>
      <c r="M130" s="191"/>
      <c r="N130" s="19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182</v>
      </c>
      <c r="AU130" s="16" t="s">
        <v>84</v>
      </c>
    </row>
    <row r="131" spans="1:65" s="12" customFormat="1" ht="11.25">
      <c r="B131" s="193"/>
      <c r="C131" s="194"/>
      <c r="D131" s="189" t="s">
        <v>183</v>
      </c>
      <c r="E131" s="195" t="s">
        <v>34</v>
      </c>
      <c r="F131" s="196" t="s">
        <v>398</v>
      </c>
      <c r="G131" s="194"/>
      <c r="H131" s="197">
        <v>36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183</v>
      </c>
      <c r="AU131" s="203" t="s">
        <v>84</v>
      </c>
      <c r="AV131" s="12" t="s">
        <v>84</v>
      </c>
      <c r="AW131" s="12" t="s">
        <v>36</v>
      </c>
      <c r="AX131" s="12" t="s">
        <v>82</v>
      </c>
      <c r="AY131" s="203" t="s">
        <v>179</v>
      </c>
    </row>
    <row r="132" spans="1:65" s="2" customFormat="1" ht="21.75" customHeight="1">
      <c r="A132" s="33"/>
      <c r="B132" s="34"/>
      <c r="C132" s="221" t="s">
        <v>436</v>
      </c>
      <c r="D132" s="221" t="s">
        <v>201</v>
      </c>
      <c r="E132" s="222" t="s">
        <v>229</v>
      </c>
      <c r="F132" s="223" t="s">
        <v>230</v>
      </c>
      <c r="G132" s="224" t="s">
        <v>231</v>
      </c>
      <c r="H132" s="225">
        <v>36</v>
      </c>
      <c r="I132" s="226"/>
      <c r="J132" s="227">
        <f>ROUND(I132*H132,2)</f>
        <v>0</v>
      </c>
      <c r="K132" s="223" t="s">
        <v>177</v>
      </c>
      <c r="L132" s="38"/>
      <c r="M132" s="228" t="s">
        <v>34</v>
      </c>
      <c r="N132" s="229" t="s">
        <v>46</v>
      </c>
      <c r="O132" s="6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7" t="s">
        <v>180</v>
      </c>
      <c r="AT132" s="187" t="s">
        <v>201</v>
      </c>
      <c r="AU132" s="187" t="s">
        <v>84</v>
      </c>
      <c r="AY132" s="16" t="s">
        <v>179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82</v>
      </c>
      <c r="BK132" s="188">
        <f>ROUND(I132*H132,2)</f>
        <v>0</v>
      </c>
      <c r="BL132" s="16" t="s">
        <v>180</v>
      </c>
      <c r="BM132" s="187" t="s">
        <v>437</v>
      </c>
    </row>
    <row r="133" spans="1:65" s="2" customFormat="1" ht="29.25">
      <c r="A133" s="33"/>
      <c r="B133" s="34"/>
      <c r="C133" s="35"/>
      <c r="D133" s="189" t="s">
        <v>182</v>
      </c>
      <c r="E133" s="35"/>
      <c r="F133" s="190" t="s">
        <v>233</v>
      </c>
      <c r="G133" s="35"/>
      <c r="H133" s="35"/>
      <c r="I133" s="114"/>
      <c r="J133" s="35"/>
      <c r="K133" s="35"/>
      <c r="L133" s="38"/>
      <c r="M133" s="191"/>
      <c r="N133" s="19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182</v>
      </c>
      <c r="AU133" s="16" t="s">
        <v>84</v>
      </c>
    </row>
    <row r="134" spans="1:65" s="12" customFormat="1" ht="11.25">
      <c r="B134" s="193"/>
      <c r="C134" s="194"/>
      <c r="D134" s="189" t="s">
        <v>183</v>
      </c>
      <c r="E134" s="195" t="s">
        <v>34</v>
      </c>
      <c r="F134" s="196" t="s">
        <v>405</v>
      </c>
      <c r="G134" s="194"/>
      <c r="H134" s="197">
        <v>36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183</v>
      </c>
      <c r="AU134" s="203" t="s">
        <v>84</v>
      </c>
      <c r="AV134" s="12" t="s">
        <v>84</v>
      </c>
      <c r="AW134" s="12" t="s">
        <v>36</v>
      </c>
      <c r="AX134" s="12" t="s">
        <v>82</v>
      </c>
      <c r="AY134" s="203" t="s">
        <v>179</v>
      </c>
    </row>
    <row r="135" spans="1:65" s="2" customFormat="1" ht="21.75" customHeight="1">
      <c r="A135" s="33"/>
      <c r="B135" s="34"/>
      <c r="C135" s="221" t="s">
        <v>438</v>
      </c>
      <c r="D135" s="221" t="s">
        <v>201</v>
      </c>
      <c r="E135" s="222" t="s">
        <v>237</v>
      </c>
      <c r="F135" s="223" t="s">
        <v>238</v>
      </c>
      <c r="G135" s="224" t="s">
        <v>239</v>
      </c>
      <c r="H135" s="225">
        <v>2</v>
      </c>
      <c r="I135" s="226"/>
      <c r="J135" s="227">
        <f>ROUND(I135*H135,2)</f>
        <v>0</v>
      </c>
      <c r="K135" s="223" t="s">
        <v>177</v>
      </c>
      <c r="L135" s="38"/>
      <c r="M135" s="228" t="s">
        <v>34</v>
      </c>
      <c r="N135" s="229" t="s">
        <v>46</v>
      </c>
      <c r="O135" s="6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7" t="s">
        <v>180</v>
      </c>
      <c r="AT135" s="187" t="s">
        <v>201</v>
      </c>
      <c r="AU135" s="187" t="s">
        <v>84</v>
      </c>
      <c r="AY135" s="16" t="s">
        <v>179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82</v>
      </c>
      <c r="BK135" s="188">
        <f>ROUND(I135*H135,2)</f>
        <v>0</v>
      </c>
      <c r="BL135" s="16" t="s">
        <v>180</v>
      </c>
      <c r="BM135" s="187" t="s">
        <v>439</v>
      </c>
    </row>
    <row r="136" spans="1:65" s="2" customFormat="1" ht="39">
      <c r="A136" s="33"/>
      <c r="B136" s="34"/>
      <c r="C136" s="35"/>
      <c r="D136" s="189" t="s">
        <v>182</v>
      </c>
      <c r="E136" s="35"/>
      <c r="F136" s="190" t="s">
        <v>241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182</v>
      </c>
      <c r="AU136" s="16" t="s">
        <v>84</v>
      </c>
    </row>
    <row r="137" spans="1:65" s="2" customFormat="1" ht="19.5">
      <c r="A137" s="33"/>
      <c r="B137" s="34"/>
      <c r="C137" s="35"/>
      <c r="D137" s="189" t="s">
        <v>194</v>
      </c>
      <c r="E137" s="35"/>
      <c r="F137" s="204" t="s">
        <v>242</v>
      </c>
      <c r="G137" s="35"/>
      <c r="H137" s="35"/>
      <c r="I137" s="114"/>
      <c r="J137" s="35"/>
      <c r="K137" s="35"/>
      <c r="L137" s="38"/>
      <c r="M137" s="191"/>
      <c r="N137" s="19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194</v>
      </c>
      <c r="AU137" s="16" t="s">
        <v>84</v>
      </c>
    </row>
    <row r="138" spans="1:65" s="12" customFormat="1" ht="11.25">
      <c r="B138" s="193"/>
      <c r="C138" s="194"/>
      <c r="D138" s="189" t="s">
        <v>183</v>
      </c>
      <c r="E138" s="195" t="s">
        <v>34</v>
      </c>
      <c r="F138" s="196" t="s">
        <v>440</v>
      </c>
      <c r="G138" s="194"/>
      <c r="H138" s="197">
        <v>2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183</v>
      </c>
      <c r="AU138" s="203" t="s">
        <v>84</v>
      </c>
      <c r="AV138" s="12" t="s">
        <v>84</v>
      </c>
      <c r="AW138" s="12" t="s">
        <v>36</v>
      </c>
      <c r="AX138" s="12" t="s">
        <v>82</v>
      </c>
      <c r="AY138" s="203" t="s">
        <v>179</v>
      </c>
    </row>
    <row r="139" spans="1:65" s="2" customFormat="1" ht="21.75" customHeight="1">
      <c r="A139" s="33"/>
      <c r="B139" s="34"/>
      <c r="C139" s="221" t="s">
        <v>441</v>
      </c>
      <c r="D139" s="221" t="s">
        <v>201</v>
      </c>
      <c r="E139" s="222" t="s">
        <v>245</v>
      </c>
      <c r="F139" s="223" t="s">
        <v>246</v>
      </c>
      <c r="G139" s="224" t="s">
        <v>239</v>
      </c>
      <c r="H139" s="225">
        <v>2</v>
      </c>
      <c r="I139" s="226"/>
      <c r="J139" s="227">
        <f>ROUND(I139*H139,2)</f>
        <v>0</v>
      </c>
      <c r="K139" s="223" t="s">
        <v>177</v>
      </c>
      <c r="L139" s="38"/>
      <c r="M139" s="228" t="s">
        <v>34</v>
      </c>
      <c r="N139" s="229" t="s">
        <v>46</v>
      </c>
      <c r="O139" s="63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7" t="s">
        <v>180</v>
      </c>
      <c r="AT139" s="187" t="s">
        <v>201</v>
      </c>
      <c r="AU139" s="187" t="s">
        <v>84</v>
      </c>
      <c r="AY139" s="16" t="s">
        <v>179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82</v>
      </c>
      <c r="BK139" s="188">
        <f>ROUND(I139*H139,2)</f>
        <v>0</v>
      </c>
      <c r="BL139" s="16" t="s">
        <v>180</v>
      </c>
      <c r="BM139" s="187" t="s">
        <v>442</v>
      </c>
    </row>
    <row r="140" spans="1:65" s="2" customFormat="1" ht="39">
      <c r="A140" s="33"/>
      <c r="B140" s="34"/>
      <c r="C140" s="35"/>
      <c r="D140" s="189" t="s">
        <v>182</v>
      </c>
      <c r="E140" s="35"/>
      <c r="F140" s="190" t="s">
        <v>248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182</v>
      </c>
      <c r="AU140" s="16" t="s">
        <v>84</v>
      </c>
    </row>
    <row r="141" spans="1:65" s="2" customFormat="1" ht="19.5">
      <c r="A141" s="33"/>
      <c r="B141" s="34"/>
      <c r="C141" s="35"/>
      <c r="D141" s="189" t="s">
        <v>194</v>
      </c>
      <c r="E141" s="35"/>
      <c r="F141" s="204" t="s">
        <v>443</v>
      </c>
      <c r="G141" s="35"/>
      <c r="H141" s="35"/>
      <c r="I141" s="114"/>
      <c r="J141" s="35"/>
      <c r="K141" s="35"/>
      <c r="L141" s="38"/>
      <c r="M141" s="191"/>
      <c r="N141" s="192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194</v>
      </c>
      <c r="AU141" s="16" t="s">
        <v>84</v>
      </c>
    </row>
    <row r="142" spans="1:65" s="12" customFormat="1" ht="11.25">
      <c r="B142" s="193"/>
      <c r="C142" s="194"/>
      <c r="D142" s="189" t="s">
        <v>183</v>
      </c>
      <c r="E142" s="195" t="s">
        <v>34</v>
      </c>
      <c r="F142" s="196" t="s">
        <v>440</v>
      </c>
      <c r="G142" s="194"/>
      <c r="H142" s="197">
        <v>2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183</v>
      </c>
      <c r="AU142" s="203" t="s">
        <v>84</v>
      </c>
      <c r="AV142" s="12" t="s">
        <v>84</v>
      </c>
      <c r="AW142" s="12" t="s">
        <v>36</v>
      </c>
      <c r="AX142" s="12" t="s">
        <v>82</v>
      </c>
      <c r="AY142" s="203" t="s">
        <v>179</v>
      </c>
    </row>
    <row r="143" spans="1:65" s="2" customFormat="1" ht="21.75" customHeight="1">
      <c r="A143" s="33"/>
      <c r="B143" s="34"/>
      <c r="C143" s="221" t="s">
        <v>444</v>
      </c>
      <c r="D143" s="221" t="s">
        <v>201</v>
      </c>
      <c r="E143" s="222" t="s">
        <v>252</v>
      </c>
      <c r="F143" s="223" t="s">
        <v>253</v>
      </c>
      <c r="G143" s="224" t="s">
        <v>239</v>
      </c>
      <c r="H143" s="225">
        <v>2</v>
      </c>
      <c r="I143" s="226"/>
      <c r="J143" s="227">
        <f>ROUND(I143*H143,2)</f>
        <v>0</v>
      </c>
      <c r="K143" s="223" t="s">
        <v>177</v>
      </c>
      <c r="L143" s="38"/>
      <c r="M143" s="228" t="s">
        <v>34</v>
      </c>
      <c r="N143" s="229" t="s">
        <v>46</v>
      </c>
      <c r="O143" s="63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7" t="s">
        <v>180</v>
      </c>
      <c r="AT143" s="187" t="s">
        <v>201</v>
      </c>
      <c r="AU143" s="187" t="s">
        <v>84</v>
      </c>
      <c r="AY143" s="16" t="s">
        <v>179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6" t="s">
        <v>82</v>
      </c>
      <c r="BK143" s="188">
        <f>ROUND(I143*H143,2)</f>
        <v>0</v>
      </c>
      <c r="BL143" s="16" t="s">
        <v>180</v>
      </c>
      <c r="BM143" s="187" t="s">
        <v>445</v>
      </c>
    </row>
    <row r="144" spans="1:65" s="2" customFormat="1" ht="29.25">
      <c r="A144" s="33"/>
      <c r="B144" s="34"/>
      <c r="C144" s="35"/>
      <c r="D144" s="189" t="s">
        <v>182</v>
      </c>
      <c r="E144" s="35"/>
      <c r="F144" s="190" t="s">
        <v>255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182</v>
      </c>
      <c r="AU144" s="16" t="s">
        <v>84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440</v>
      </c>
      <c r="G145" s="194"/>
      <c r="H145" s="197">
        <v>2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84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446</v>
      </c>
      <c r="D146" s="221" t="s">
        <v>201</v>
      </c>
      <c r="E146" s="222" t="s">
        <v>447</v>
      </c>
      <c r="F146" s="223" t="s">
        <v>448</v>
      </c>
      <c r="G146" s="224" t="s">
        <v>176</v>
      </c>
      <c r="H146" s="225">
        <v>2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180</v>
      </c>
      <c r="AT146" s="187" t="s">
        <v>201</v>
      </c>
      <c r="AU146" s="187" t="s">
        <v>84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180</v>
      </c>
      <c r="BM146" s="187" t="s">
        <v>449</v>
      </c>
    </row>
    <row r="147" spans="1:65" s="2" customFormat="1" ht="19.5">
      <c r="A147" s="33"/>
      <c r="B147" s="34"/>
      <c r="C147" s="35"/>
      <c r="D147" s="189" t="s">
        <v>182</v>
      </c>
      <c r="E147" s="35"/>
      <c r="F147" s="190" t="s">
        <v>450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84</v>
      </c>
    </row>
    <row r="148" spans="1:65" s="12" customFormat="1" ht="11.25">
      <c r="B148" s="193"/>
      <c r="C148" s="194"/>
      <c r="D148" s="189" t="s">
        <v>183</v>
      </c>
      <c r="E148" s="195" t="s">
        <v>34</v>
      </c>
      <c r="F148" s="196" t="s">
        <v>440</v>
      </c>
      <c r="G148" s="194"/>
      <c r="H148" s="197">
        <v>2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183</v>
      </c>
      <c r="AU148" s="203" t="s">
        <v>84</v>
      </c>
      <c r="AV148" s="12" t="s">
        <v>84</v>
      </c>
      <c r="AW148" s="12" t="s">
        <v>36</v>
      </c>
      <c r="AX148" s="12" t="s">
        <v>82</v>
      </c>
      <c r="AY148" s="203" t="s">
        <v>179</v>
      </c>
    </row>
    <row r="149" spans="1:65" s="2" customFormat="1" ht="21.75" customHeight="1">
      <c r="A149" s="33"/>
      <c r="B149" s="34"/>
      <c r="C149" s="221" t="s">
        <v>451</v>
      </c>
      <c r="D149" s="221" t="s">
        <v>201</v>
      </c>
      <c r="E149" s="222" t="s">
        <v>452</v>
      </c>
      <c r="F149" s="223" t="s">
        <v>453</v>
      </c>
      <c r="G149" s="224" t="s">
        <v>176</v>
      </c>
      <c r="H149" s="225">
        <v>2</v>
      </c>
      <c r="I149" s="226"/>
      <c r="J149" s="227">
        <f>ROUND(I149*H149,2)</f>
        <v>0</v>
      </c>
      <c r="K149" s="223" t="s">
        <v>177</v>
      </c>
      <c r="L149" s="38"/>
      <c r="M149" s="228" t="s">
        <v>34</v>
      </c>
      <c r="N149" s="229" t="s">
        <v>46</v>
      </c>
      <c r="O149" s="6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7" t="s">
        <v>180</v>
      </c>
      <c r="AT149" s="187" t="s">
        <v>201</v>
      </c>
      <c r="AU149" s="187" t="s">
        <v>84</v>
      </c>
      <c r="AY149" s="16" t="s">
        <v>179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82</v>
      </c>
      <c r="BK149" s="188">
        <f>ROUND(I149*H149,2)</f>
        <v>0</v>
      </c>
      <c r="BL149" s="16" t="s">
        <v>180</v>
      </c>
      <c r="BM149" s="187" t="s">
        <v>454</v>
      </c>
    </row>
    <row r="150" spans="1:65" s="2" customFormat="1" ht="19.5">
      <c r="A150" s="33"/>
      <c r="B150" s="34"/>
      <c r="C150" s="35"/>
      <c r="D150" s="189" t="s">
        <v>182</v>
      </c>
      <c r="E150" s="35"/>
      <c r="F150" s="190" t="s">
        <v>455</v>
      </c>
      <c r="G150" s="35"/>
      <c r="H150" s="35"/>
      <c r="I150" s="114"/>
      <c r="J150" s="35"/>
      <c r="K150" s="35"/>
      <c r="L150" s="38"/>
      <c r="M150" s="191"/>
      <c r="N150" s="19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182</v>
      </c>
      <c r="AU150" s="16" t="s">
        <v>84</v>
      </c>
    </row>
    <row r="151" spans="1:65" s="12" customFormat="1" ht="11.25">
      <c r="B151" s="193"/>
      <c r="C151" s="194"/>
      <c r="D151" s="189" t="s">
        <v>183</v>
      </c>
      <c r="E151" s="195" t="s">
        <v>34</v>
      </c>
      <c r="F151" s="196" t="s">
        <v>440</v>
      </c>
      <c r="G151" s="194"/>
      <c r="H151" s="197">
        <v>2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183</v>
      </c>
      <c r="AU151" s="203" t="s">
        <v>84</v>
      </c>
      <c r="AV151" s="12" t="s">
        <v>84</v>
      </c>
      <c r="AW151" s="12" t="s">
        <v>36</v>
      </c>
      <c r="AX151" s="12" t="s">
        <v>82</v>
      </c>
      <c r="AY151" s="203" t="s">
        <v>179</v>
      </c>
    </row>
    <row r="152" spans="1:65" s="2" customFormat="1" ht="21.75" customHeight="1">
      <c r="A152" s="33"/>
      <c r="B152" s="34"/>
      <c r="C152" s="221" t="s">
        <v>456</v>
      </c>
      <c r="D152" s="221" t="s">
        <v>201</v>
      </c>
      <c r="E152" s="222" t="s">
        <v>457</v>
      </c>
      <c r="F152" s="223" t="s">
        <v>458</v>
      </c>
      <c r="G152" s="224" t="s">
        <v>218</v>
      </c>
      <c r="H152" s="225">
        <v>9</v>
      </c>
      <c r="I152" s="226"/>
      <c r="J152" s="227">
        <f>ROUND(I152*H152,2)</f>
        <v>0</v>
      </c>
      <c r="K152" s="223" t="s">
        <v>177</v>
      </c>
      <c r="L152" s="38"/>
      <c r="M152" s="228" t="s">
        <v>34</v>
      </c>
      <c r="N152" s="229" t="s">
        <v>46</v>
      </c>
      <c r="O152" s="63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7" t="s">
        <v>180</v>
      </c>
      <c r="AT152" s="187" t="s">
        <v>201</v>
      </c>
      <c r="AU152" s="187" t="s">
        <v>84</v>
      </c>
      <c r="AY152" s="16" t="s">
        <v>179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6" t="s">
        <v>82</v>
      </c>
      <c r="BK152" s="188">
        <f>ROUND(I152*H152,2)</f>
        <v>0</v>
      </c>
      <c r="BL152" s="16" t="s">
        <v>180</v>
      </c>
      <c r="BM152" s="187" t="s">
        <v>459</v>
      </c>
    </row>
    <row r="153" spans="1:65" s="2" customFormat="1" ht="19.5">
      <c r="A153" s="33"/>
      <c r="B153" s="34"/>
      <c r="C153" s="35"/>
      <c r="D153" s="189" t="s">
        <v>182</v>
      </c>
      <c r="E153" s="35"/>
      <c r="F153" s="190" t="s">
        <v>460</v>
      </c>
      <c r="G153" s="35"/>
      <c r="H153" s="35"/>
      <c r="I153" s="114"/>
      <c r="J153" s="35"/>
      <c r="K153" s="35"/>
      <c r="L153" s="38"/>
      <c r="M153" s="191"/>
      <c r="N153" s="192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182</v>
      </c>
      <c r="AU153" s="16" t="s">
        <v>84</v>
      </c>
    </row>
    <row r="154" spans="1:65" s="2" customFormat="1" ht="19.5">
      <c r="A154" s="33"/>
      <c r="B154" s="34"/>
      <c r="C154" s="35"/>
      <c r="D154" s="189" t="s">
        <v>194</v>
      </c>
      <c r="E154" s="35"/>
      <c r="F154" s="204" t="s">
        <v>461</v>
      </c>
      <c r="G154" s="35"/>
      <c r="H154" s="35"/>
      <c r="I154" s="114"/>
      <c r="J154" s="35"/>
      <c r="K154" s="35"/>
      <c r="L154" s="38"/>
      <c r="M154" s="191"/>
      <c r="N154" s="19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194</v>
      </c>
      <c r="AU154" s="16" t="s">
        <v>84</v>
      </c>
    </row>
    <row r="155" spans="1:65" s="12" customFormat="1" ht="11.25">
      <c r="B155" s="193"/>
      <c r="C155" s="194"/>
      <c r="D155" s="189" t="s">
        <v>183</v>
      </c>
      <c r="E155" s="195" t="s">
        <v>34</v>
      </c>
      <c r="F155" s="196" t="s">
        <v>462</v>
      </c>
      <c r="G155" s="194"/>
      <c r="H155" s="197">
        <v>9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183</v>
      </c>
      <c r="AU155" s="203" t="s">
        <v>84</v>
      </c>
      <c r="AV155" s="12" t="s">
        <v>84</v>
      </c>
      <c r="AW155" s="12" t="s">
        <v>36</v>
      </c>
      <c r="AX155" s="12" t="s">
        <v>82</v>
      </c>
      <c r="AY155" s="203" t="s">
        <v>179</v>
      </c>
    </row>
    <row r="156" spans="1:65" s="2" customFormat="1" ht="21.75" customHeight="1">
      <c r="A156" s="33"/>
      <c r="B156" s="34"/>
      <c r="C156" s="221" t="s">
        <v>463</v>
      </c>
      <c r="D156" s="221" t="s">
        <v>201</v>
      </c>
      <c r="E156" s="222" t="s">
        <v>464</v>
      </c>
      <c r="F156" s="223" t="s">
        <v>465</v>
      </c>
      <c r="G156" s="224" t="s">
        <v>218</v>
      </c>
      <c r="H156" s="225">
        <v>9</v>
      </c>
      <c r="I156" s="226"/>
      <c r="J156" s="227">
        <f>ROUND(I156*H156,2)</f>
        <v>0</v>
      </c>
      <c r="K156" s="223" t="s">
        <v>177</v>
      </c>
      <c r="L156" s="38"/>
      <c r="M156" s="228" t="s">
        <v>34</v>
      </c>
      <c r="N156" s="229" t="s">
        <v>46</v>
      </c>
      <c r="O156" s="6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7" t="s">
        <v>180</v>
      </c>
      <c r="AT156" s="187" t="s">
        <v>201</v>
      </c>
      <c r="AU156" s="187" t="s">
        <v>84</v>
      </c>
      <c r="AY156" s="16" t="s">
        <v>179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82</v>
      </c>
      <c r="BK156" s="188">
        <f>ROUND(I156*H156,2)</f>
        <v>0</v>
      </c>
      <c r="BL156" s="16" t="s">
        <v>180</v>
      </c>
      <c r="BM156" s="187" t="s">
        <v>466</v>
      </c>
    </row>
    <row r="157" spans="1:65" s="2" customFormat="1" ht="19.5">
      <c r="A157" s="33"/>
      <c r="B157" s="34"/>
      <c r="C157" s="35"/>
      <c r="D157" s="189" t="s">
        <v>182</v>
      </c>
      <c r="E157" s="35"/>
      <c r="F157" s="190" t="s">
        <v>467</v>
      </c>
      <c r="G157" s="35"/>
      <c r="H157" s="35"/>
      <c r="I157" s="114"/>
      <c r="J157" s="35"/>
      <c r="K157" s="35"/>
      <c r="L157" s="38"/>
      <c r="M157" s="191"/>
      <c r="N157" s="19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182</v>
      </c>
      <c r="AU157" s="16" t="s">
        <v>84</v>
      </c>
    </row>
    <row r="158" spans="1:65" s="2" customFormat="1" ht="19.5">
      <c r="A158" s="33"/>
      <c r="B158" s="34"/>
      <c r="C158" s="35"/>
      <c r="D158" s="189" t="s">
        <v>194</v>
      </c>
      <c r="E158" s="35"/>
      <c r="F158" s="204" t="s">
        <v>461</v>
      </c>
      <c r="G158" s="35"/>
      <c r="H158" s="35"/>
      <c r="I158" s="114"/>
      <c r="J158" s="35"/>
      <c r="K158" s="35"/>
      <c r="L158" s="38"/>
      <c r="M158" s="191"/>
      <c r="N158" s="19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194</v>
      </c>
      <c r="AU158" s="16" t="s">
        <v>84</v>
      </c>
    </row>
    <row r="159" spans="1:65" s="12" customFormat="1" ht="11.25">
      <c r="B159" s="193"/>
      <c r="C159" s="194"/>
      <c r="D159" s="189" t="s">
        <v>183</v>
      </c>
      <c r="E159" s="195" t="s">
        <v>34</v>
      </c>
      <c r="F159" s="196" t="s">
        <v>462</v>
      </c>
      <c r="G159" s="194"/>
      <c r="H159" s="197">
        <v>9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183</v>
      </c>
      <c r="AU159" s="203" t="s">
        <v>84</v>
      </c>
      <c r="AV159" s="12" t="s">
        <v>84</v>
      </c>
      <c r="AW159" s="12" t="s">
        <v>36</v>
      </c>
      <c r="AX159" s="12" t="s">
        <v>82</v>
      </c>
      <c r="AY159" s="203" t="s">
        <v>179</v>
      </c>
    </row>
    <row r="160" spans="1:65" s="2" customFormat="1" ht="21.75" customHeight="1">
      <c r="A160" s="33"/>
      <c r="B160" s="34"/>
      <c r="C160" s="221" t="s">
        <v>468</v>
      </c>
      <c r="D160" s="221" t="s">
        <v>201</v>
      </c>
      <c r="E160" s="222" t="s">
        <v>469</v>
      </c>
      <c r="F160" s="223" t="s">
        <v>470</v>
      </c>
      <c r="G160" s="224" t="s">
        <v>218</v>
      </c>
      <c r="H160" s="225">
        <v>18</v>
      </c>
      <c r="I160" s="226"/>
      <c r="J160" s="227">
        <f>ROUND(I160*H160,2)</f>
        <v>0</v>
      </c>
      <c r="K160" s="223" t="s">
        <v>177</v>
      </c>
      <c r="L160" s="38"/>
      <c r="M160" s="228" t="s">
        <v>34</v>
      </c>
      <c r="N160" s="229" t="s">
        <v>46</v>
      </c>
      <c r="O160" s="6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7" t="s">
        <v>180</v>
      </c>
      <c r="AT160" s="187" t="s">
        <v>201</v>
      </c>
      <c r="AU160" s="187" t="s">
        <v>84</v>
      </c>
      <c r="AY160" s="16" t="s">
        <v>179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82</v>
      </c>
      <c r="BK160" s="188">
        <f>ROUND(I160*H160,2)</f>
        <v>0</v>
      </c>
      <c r="BL160" s="16" t="s">
        <v>180</v>
      </c>
      <c r="BM160" s="187" t="s">
        <v>471</v>
      </c>
    </row>
    <row r="161" spans="1:65" s="2" customFormat="1" ht="11.25">
      <c r="A161" s="33"/>
      <c r="B161" s="34"/>
      <c r="C161" s="35"/>
      <c r="D161" s="189" t="s">
        <v>182</v>
      </c>
      <c r="E161" s="35"/>
      <c r="F161" s="190" t="s">
        <v>472</v>
      </c>
      <c r="G161" s="35"/>
      <c r="H161" s="35"/>
      <c r="I161" s="114"/>
      <c r="J161" s="35"/>
      <c r="K161" s="35"/>
      <c r="L161" s="38"/>
      <c r="M161" s="191"/>
      <c r="N161" s="19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182</v>
      </c>
      <c r="AU161" s="16" t="s">
        <v>84</v>
      </c>
    </row>
    <row r="162" spans="1:65" s="12" customFormat="1" ht="11.25">
      <c r="B162" s="193"/>
      <c r="C162" s="194"/>
      <c r="D162" s="189" t="s">
        <v>183</v>
      </c>
      <c r="E162" s="195" t="s">
        <v>34</v>
      </c>
      <c r="F162" s="196" t="s">
        <v>473</v>
      </c>
      <c r="G162" s="194"/>
      <c r="H162" s="197">
        <v>18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183</v>
      </c>
      <c r="AU162" s="203" t="s">
        <v>84</v>
      </c>
      <c r="AV162" s="12" t="s">
        <v>84</v>
      </c>
      <c r="AW162" s="12" t="s">
        <v>36</v>
      </c>
      <c r="AX162" s="12" t="s">
        <v>82</v>
      </c>
      <c r="AY162" s="203" t="s">
        <v>179</v>
      </c>
    </row>
    <row r="163" spans="1:65" s="2" customFormat="1" ht="21.75" customHeight="1">
      <c r="A163" s="33"/>
      <c r="B163" s="34"/>
      <c r="C163" s="221" t="s">
        <v>474</v>
      </c>
      <c r="D163" s="221" t="s">
        <v>201</v>
      </c>
      <c r="E163" s="222" t="s">
        <v>475</v>
      </c>
      <c r="F163" s="223" t="s">
        <v>476</v>
      </c>
      <c r="G163" s="224" t="s">
        <v>477</v>
      </c>
      <c r="H163" s="225">
        <v>54</v>
      </c>
      <c r="I163" s="226"/>
      <c r="J163" s="227">
        <f>ROUND(I163*H163,2)</f>
        <v>0</v>
      </c>
      <c r="K163" s="223" t="s">
        <v>177</v>
      </c>
      <c r="L163" s="38"/>
      <c r="M163" s="228" t="s">
        <v>34</v>
      </c>
      <c r="N163" s="229" t="s">
        <v>46</v>
      </c>
      <c r="O163" s="63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7" t="s">
        <v>180</v>
      </c>
      <c r="AT163" s="187" t="s">
        <v>201</v>
      </c>
      <c r="AU163" s="187" t="s">
        <v>84</v>
      </c>
      <c r="AY163" s="16" t="s">
        <v>179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6" t="s">
        <v>82</v>
      </c>
      <c r="BK163" s="188">
        <f>ROUND(I163*H163,2)</f>
        <v>0</v>
      </c>
      <c r="BL163" s="16" t="s">
        <v>180</v>
      </c>
      <c r="BM163" s="187" t="s">
        <v>478</v>
      </c>
    </row>
    <row r="164" spans="1:65" s="2" customFormat="1" ht="19.5">
      <c r="A164" s="33"/>
      <c r="B164" s="34"/>
      <c r="C164" s="35"/>
      <c r="D164" s="189" t="s">
        <v>182</v>
      </c>
      <c r="E164" s="35"/>
      <c r="F164" s="190" t="s">
        <v>479</v>
      </c>
      <c r="G164" s="35"/>
      <c r="H164" s="35"/>
      <c r="I164" s="114"/>
      <c r="J164" s="35"/>
      <c r="K164" s="35"/>
      <c r="L164" s="38"/>
      <c r="M164" s="191"/>
      <c r="N164" s="19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182</v>
      </c>
      <c r="AU164" s="16" t="s">
        <v>84</v>
      </c>
    </row>
    <row r="165" spans="1:65" s="2" customFormat="1" ht="19.5">
      <c r="A165" s="33"/>
      <c r="B165" s="34"/>
      <c r="C165" s="35"/>
      <c r="D165" s="189" t="s">
        <v>194</v>
      </c>
      <c r="E165" s="35"/>
      <c r="F165" s="204" t="s">
        <v>480</v>
      </c>
      <c r="G165" s="35"/>
      <c r="H165" s="35"/>
      <c r="I165" s="114"/>
      <c r="J165" s="35"/>
      <c r="K165" s="35"/>
      <c r="L165" s="38"/>
      <c r="M165" s="191"/>
      <c r="N165" s="19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194</v>
      </c>
      <c r="AU165" s="16" t="s">
        <v>84</v>
      </c>
    </row>
    <row r="166" spans="1:65" s="12" customFormat="1" ht="11.25">
      <c r="B166" s="193"/>
      <c r="C166" s="194"/>
      <c r="D166" s="189" t="s">
        <v>183</v>
      </c>
      <c r="E166" s="195" t="s">
        <v>34</v>
      </c>
      <c r="F166" s="196" t="s">
        <v>481</v>
      </c>
      <c r="G166" s="194"/>
      <c r="H166" s="197">
        <v>54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183</v>
      </c>
      <c r="AU166" s="203" t="s">
        <v>84</v>
      </c>
      <c r="AV166" s="12" t="s">
        <v>84</v>
      </c>
      <c r="AW166" s="12" t="s">
        <v>36</v>
      </c>
      <c r="AX166" s="12" t="s">
        <v>82</v>
      </c>
      <c r="AY166" s="203" t="s">
        <v>179</v>
      </c>
    </row>
    <row r="167" spans="1:65" s="2" customFormat="1" ht="21.75" customHeight="1">
      <c r="A167" s="33"/>
      <c r="B167" s="34"/>
      <c r="C167" s="221" t="s">
        <v>482</v>
      </c>
      <c r="D167" s="221" t="s">
        <v>201</v>
      </c>
      <c r="E167" s="222" t="s">
        <v>483</v>
      </c>
      <c r="F167" s="223" t="s">
        <v>484</v>
      </c>
      <c r="G167" s="224" t="s">
        <v>477</v>
      </c>
      <c r="H167" s="225">
        <v>54</v>
      </c>
      <c r="I167" s="226"/>
      <c r="J167" s="227">
        <f>ROUND(I167*H167,2)</f>
        <v>0</v>
      </c>
      <c r="K167" s="223" t="s">
        <v>177</v>
      </c>
      <c r="L167" s="38"/>
      <c r="M167" s="228" t="s">
        <v>34</v>
      </c>
      <c r="N167" s="229" t="s">
        <v>46</v>
      </c>
      <c r="O167" s="63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7" t="s">
        <v>180</v>
      </c>
      <c r="AT167" s="187" t="s">
        <v>201</v>
      </c>
      <c r="AU167" s="187" t="s">
        <v>84</v>
      </c>
      <c r="AY167" s="16" t="s">
        <v>179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82</v>
      </c>
      <c r="BK167" s="188">
        <f>ROUND(I167*H167,2)</f>
        <v>0</v>
      </c>
      <c r="BL167" s="16" t="s">
        <v>180</v>
      </c>
      <c r="BM167" s="187" t="s">
        <v>485</v>
      </c>
    </row>
    <row r="168" spans="1:65" s="2" customFormat="1" ht="29.25">
      <c r="A168" s="33"/>
      <c r="B168" s="34"/>
      <c r="C168" s="35"/>
      <c r="D168" s="189" t="s">
        <v>182</v>
      </c>
      <c r="E168" s="35"/>
      <c r="F168" s="190" t="s">
        <v>486</v>
      </c>
      <c r="G168" s="35"/>
      <c r="H168" s="35"/>
      <c r="I168" s="114"/>
      <c r="J168" s="35"/>
      <c r="K168" s="35"/>
      <c r="L168" s="38"/>
      <c r="M168" s="191"/>
      <c r="N168" s="19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182</v>
      </c>
      <c r="AU168" s="16" t="s">
        <v>84</v>
      </c>
    </row>
    <row r="169" spans="1:65" s="2" customFormat="1" ht="19.5">
      <c r="A169" s="33"/>
      <c r="B169" s="34"/>
      <c r="C169" s="35"/>
      <c r="D169" s="189" t="s">
        <v>194</v>
      </c>
      <c r="E169" s="35"/>
      <c r="F169" s="204" t="s">
        <v>410</v>
      </c>
      <c r="G169" s="35"/>
      <c r="H169" s="35"/>
      <c r="I169" s="114"/>
      <c r="J169" s="35"/>
      <c r="K169" s="35"/>
      <c r="L169" s="38"/>
      <c r="M169" s="191"/>
      <c r="N169" s="19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194</v>
      </c>
      <c r="AU169" s="16" t="s">
        <v>84</v>
      </c>
    </row>
    <row r="170" spans="1:65" s="12" customFormat="1" ht="11.25">
      <c r="B170" s="193"/>
      <c r="C170" s="194"/>
      <c r="D170" s="189" t="s">
        <v>183</v>
      </c>
      <c r="E170" s="195" t="s">
        <v>34</v>
      </c>
      <c r="F170" s="196" t="s">
        <v>487</v>
      </c>
      <c r="G170" s="194"/>
      <c r="H170" s="197">
        <v>54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183</v>
      </c>
      <c r="AU170" s="203" t="s">
        <v>84</v>
      </c>
      <c r="AV170" s="12" t="s">
        <v>84</v>
      </c>
      <c r="AW170" s="12" t="s">
        <v>36</v>
      </c>
      <c r="AX170" s="12" t="s">
        <v>82</v>
      </c>
      <c r="AY170" s="203" t="s">
        <v>179</v>
      </c>
    </row>
    <row r="171" spans="1:65" s="2" customFormat="1" ht="21.75" customHeight="1">
      <c r="A171" s="33"/>
      <c r="B171" s="34"/>
      <c r="C171" s="221" t="s">
        <v>269</v>
      </c>
      <c r="D171" s="221" t="s">
        <v>201</v>
      </c>
      <c r="E171" s="222" t="s">
        <v>270</v>
      </c>
      <c r="F171" s="223" t="s">
        <v>271</v>
      </c>
      <c r="G171" s="224" t="s">
        <v>211</v>
      </c>
      <c r="H171" s="225">
        <v>0.25</v>
      </c>
      <c r="I171" s="226"/>
      <c r="J171" s="227">
        <f>ROUND(I171*H171,2)</f>
        <v>0</v>
      </c>
      <c r="K171" s="223" t="s">
        <v>177</v>
      </c>
      <c r="L171" s="38"/>
      <c r="M171" s="228" t="s">
        <v>34</v>
      </c>
      <c r="N171" s="229" t="s">
        <v>46</v>
      </c>
      <c r="O171" s="6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7" t="s">
        <v>180</v>
      </c>
      <c r="AT171" s="187" t="s">
        <v>201</v>
      </c>
      <c r="AU171" s="187" t="s">
        <v>84</v>
      </c>
      <c r="AY171" s="16" t="s">
        <v>179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6" t="s">
        <v>82</v>
      </c>
      <c r="BK171" s="188">
        <f>ROUND(I171*H171,2)</f>
        <v>0</v>
      </c>
      <c r="BL171" s="16" t="s">
        <v>180</v>
      </c>
      <c r="BM171" s="187" t="s">
        <v>272</v>
      </c>
    </row>
    <row r="172" spans="1:65" s="2" customFormat="1" ht="39">
      <c r="A172" s="33"/>
      <c r="B172" s="34"/>
      <c r="C172" s="35"/>
      <c r="D172" s="189" t="s">
        <v>182</v>
      </c>
      <c r="E172" s="35"/>
      <c r="F172" s="190" t="s">
        <v>273</v>
      </c>
      <c r="G172" s="35"/>
      <c r="H172" s="35"/>
      <c r="I172" s="114"/>
      <c r="J172" s="35"/>
      <c r="K172" s="35"/>
      <c r="L172" s="38"/>
      <c r="M172" s="191"/>
      <c r="N172" s="19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182</v>
      </c>
      <c r="AU172" s="16" t="s">
        <v>84</v>
      </c>
    </row>
    <row r="173" spans="1:65" s="12" customFormat="1" ht="11.25">
      <c r="B173" s="193"/>
      <c r="C173" s="194"/>
      <c r="D173" s="189" t="s">
        <v>183</v>
      </c>
      <c r="E173" s="195" t="s">
        <v>34</v>
      </c>
      <c r="F173" s="196" t="s">
        <v>488</v>
      </c>
      <c r="G173" s="194"/>
      <c r="H173" s="197">
        <v>0.25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183</v>
      </c>
      <c r="AU173" s="203" t="s">
        <v>84</v>
      </c>
      <c r="AV173" s="12" t="s">
        <v>84</v>
      </c>
      <c r="AW173" s="12" t="s">
        <v>36</v>
      </c>
      <c r="AX173" s="12" t="s">
        <v>82</v>
      </c>
      <c r="AY173" s="203" t="s">
        <v>179</v>
      </c>
    </row>
    <row r="174" spans="1:65" s="2" customFormat="1" ht="21.75" customHeight="1">
      <c r="A174" s="33"/>
      <c r="B174" s="34"/>
      <c r="C174" s="221" t="s">
        <v>208</v>
      </c>
      <c r="D174" s="221" t="s">
        <v>201</v>
      </c>
      <c r="E174" s="222" t="s">
        <v>209</v>
      </c>
      <c r="F174" s="223" t="s">
        <v>210</v>
      </c>
      <c r="G174" s="224" t="s">
        <v>211</v>
      </c>
      <c r="H174" s="225">
        <v>0.25</v>
      </c>
      <c r="I174" s="226"/>
      <c r="J174" s="227">
        <f>ROUND(I174*H174,2)</f>
        <v>0</v>
      </c>
      <c r="K174" s="223" t="s">
        <v>177</v>
      </c>
      <c r="L174" s="38"/>
      <c r="M174" s="228" t="s">
        <v>34</v>
      </c>
      <c r="N174" s="229" t="s">
        <v>46</v>
      </c>
      <c r="O174" s="63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7" t="s">
        <v>180</v>
      </c>
      <c r="AT174" s="187" t="s">
        <v>201</v>
      </c>
      <c r="AU174" s="187" t="s">
        <v>84</v>
      </c>
      <c r="AY174" s="16" t="s">
        <v>179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6" t="s">
        <v>82</v>
      </c>
      <c r="BK174" s="188">
        <f>ROUND(I174*H174,2)</f>
        <v>0</v>
      </c>
      <c r="BL174" s="16" t="s">
        <v>180</v>
      </c>
      <c r="BM174" s="187" t="s">
        <v>212</v>
      </c>
    </row>
    <row r="175" spans="1:65" s="2" customFormat="1" ht="19.5">
      <c r="A175" s="33"/>
      <c r="B175" s="34"/>
      <c r="C175" s="35"/>
      <c r="D175" s="189" t="s">
        <v>182</v>
      </c>
      <c r="E175" s="35"/>
      <c r="F175" s="190" t="s">
        <v>213</v>
      </c>
      <c r="G175" s="35"/>
      <c r="H175" s="35"/>
      <c r="I175" s="114"/>
      <c r="J175" s="35"/>
      <c r="K175" s="35"/>
      <c r="L175" s="38"/>
      <c r="M175" s="191"/>
      <c r="N175" s="192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182</v>
      </c>
      <c r="AU175" s="16" t="s">
        <v>84</v>
      </c>
    </row>
    <row r="176" spans="1:65" s="12" customFormat="1" ht="11.25">
      <c r="B176" s="193"/>
      <c r="C176" s="194"/>
      <c r="D176" s="189" t="s">
        <v>183</v>
      </c>
      <c r="E176" s="195" t="s">
        <v>34</v>
      </c>
      <c r="F176" s="196" t="s">
        <v>488</v>
      </c>
      <c r="G176" s="194"/>
      <c r="H176" s="197">
        <v>0.25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183</v>
      </c>
      <c r="AU176" s="203" t="s">
        <v>84</v>
      </c>
      <c r="AV176" s="12" t="s">
        <v>84</v>
      </c>
      <c r="AW176" s="12" t="s">
        <v>36</v>
      </c>
      <c r="AX176" s="12" t="s">
        <v>82</v>
      </c>
      <c r="AY176" s="203" t="s">
        <v>179</v>
      </c>
    </row>
    <row r="177" spans="1:65" s="13" customFormat="1" ht="25.9" customHeight="1">
      <c r="B177" s="205"/>
      <c r="C177" s="206"/>
      <c r="D177" s="207" t="s">
        <v>74</v>
      </c>
      <c r="E177" s="208" t="s">
        <v>274</v>
      </c>
      <c r="F177" s="208" t="s">
        <v>275</v>
      </c>
      <c r="G177" s="206"/>
      <c r="H177" s="206"/>
      <c r="I177" s="209"/>
      <c r="J177" s="210">
        <f>BK177</f>
        <v>0</v>
      </c>
      <c r="K177" s="206"/>
      <c r="L177" s="211"/>
      <c r="M177" s="212"/>
      <c r="N177" s="213"/>
      <c r="O177" s="213"/>
      <c r="P177" s="214">
        <f>SUM(P178:P222)</f>
        <v>0</v>
      </c>
      <c r="Q177" s="213"/>
      <c r="R177" s="214">
        <f>SUM(R178:R222)</f>
        <v>0</v>
      </c>
      <c r="S177" s="213"/>
      <c r="T177" s="215">
        <f>SUM(T178:T222)</f>
        <v>0</v>
      </c>
      <c r="AR177" s="216" t="s">
        <v>180</v>
      </c>
      <c r="AT177" s="217" t="s">
        <v>74</v>
      </c>
      <c r="AU177" s="217" t="s">
        <v>75</v>
      </c>
      <c r="AY177" s="216" t="s">
        <v>179</v>
      </c>
      <c r="BK177" s="218">
        <f>SUM(BK178:BK222)</f>
        <v>0</v>
      </c>
    </row>
    <row r="178" spans="1:65" s="2" customFormat="1" ht="21.75" customHeight="1">
      <c r="A178" s="33"/>
      <c r="B178" s="34"/>
      <c r="C178" s="221" t="s">
        <v>283</v>
      </c>
      <c r="D178" s="221" t="s">
        <v>201</v>
      </c>
      <c r="E178" s="222" t="s">
        <v>284</v>
      </c>
      <c r="F178" s="223" t="s">
        <v>285</v>
      </c>
      <c r="G178" s="224" t="s">
        <v>176</v>
      </c>
      <c r="H178" s="225">
        <v>6</v>
      </c>
      <c r="I178" s="226"/>
      <c r="J178" s="227">
        <f>ROUND(I178*H178,2)</f>
        <v>0</v>
      </c>
      <c r="K178" s="223" t="s">
        <v>177</v>
      </c>
      <c r="L178" s="38"/>
      <c r="M178" s="228" t="s">
        <v>34</v>
      </c>
      <c r="N178" s="229" t="s">
        <v>46</v>
      </c>
      <c r="O178" s="63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7" t="s">
        <v>279</v>
      </c>
      <c r="AT178" s="187" t="s">
        <v>201</v>
      </c>
      <c r="AU178" s="187" t="s">
        <v>82</v>
      </c>
      <c r="AY178" s="16" t="s">
        <v>179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6" t="s">
        <v>82</v>
      </c>
      <c r="BK178" s="188">
        <f>ROUND(I178*H178,2)</f>
        <v>0</v>
      </c>
      <c r="BL178" s="16" t="s">
        <v>279</v>
      </c>
      <c r="BM178" s="187" t="s">
        <v>286</v>
      </c>
    </row>
    <row r="179" spans="1:65" s="2" customFormat="1" ht="19.5">
      <c r="A179" s="33"/>
      <c r="B179" s="34"/>
      <c r="C179" s="35"/>
      <c r="D179" s="189" t="s">
        <v>182</v>
      </c>
      <c r="E179" s="35"/>
      <c r="F179" s="190" t="s">
        <v>287</v>
      </c>
      <c r="G179" s="35"/>
      <c r="H179" s="35"/>
      <c r="I179" s="114"/>
      <c r="J179" s="35"/>
      <c r="K179" s="35"/>
      <c r="L179" s="38"/>
      <c r="M179" s="191"/>
      <c r="N179" s="192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182</v>
      </c>
      <c r="AU179" s="16" t="s">
        <v>82</v>
      </c>
    </row>
    <row r="180" spans="1:65" s="2" customFormat="1" ht="19.5">
      <c r="A180" s="33"/>
      <c r="B180" s="34"/>
      <c r="C180" s="35"/>
      <c r="D180" s="189" t="s">
        <v>194</v>
      </c>
      <c r="E180" s="35"/>
      <c r="F180" s="204" t="s">
        <v>489</v>
      </c>
      <c r="G180" s="35"/>
      <c r="H180" s="35"/>
      <c r="I180" s="114"/>
      <c r="J180" s="35"/>
      <c r="K180" s="35"/>
      <c r="L180" s="38"/>
      <c r="M180" s="191"/>
      <c r="N180" s="19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194</v>
      </c>
      <c r="AU180" s="16" t="s">
        <v>82</v>
      </c>
    </row>
    <row r="181" spans="1:65" s="12" customFormat="1" ht="11.25">
      <c r="B181" s="193"/>
      <c r="C181" s="194"/>
      <c r="D181" s="189" t="s">
        <v>183</v>
      </c>
      <c r="E181" s="195" t="s">
        <v>34</v>
      </c>
      <c r="F181" s="196" t="s">
        <v>293</v>
      </c>
      <c r="G181" s="194"/>
      <c r="H181" s="197">
        <v>6</v>
      </c>
      <c r="I181" s="198"/>
      <c r="J181" s="194"/>
      <c r="K181" s="194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183</v>
      </c>
      <c r="AU181" s="203" t="s">
        <v>82</v>
      </c>
      <c r="AV181" s="12" t="s">
        <v>84</v>
      </c>
      <c r="AW181" s="12" t="s">
        <v>36</v>
      </c>
      <c r="AX181" s="12" t="s">
        <v>82</v>
      </c>
      <c r="AY181" s="203" t="s">
        <v>179</v>
      </c>
    </row>
    <row r="182" spans="1:65" s="2" customFormat="1" ht="21.75" customHeight="1">
      <c r="A182" s="33"/>
      <c r="B182" s="34"/>
      <c r="C182" s="221" t="s">
        <v>276</v>
      </c>
      <c r="D182" s="221" t="s">
        <v>201</v>
      </c>
      <c r="E182" s="222" t="s">
        <v>277</v>
      </c>
      <c r="F182" s="223" t="s">
        <v>278</v>
      </c>
      <c r="G182" s="224" t="s">
        <v>176</v>
      </c>
      <c r="H182" s="225">
        <v>6</v>
      </c>
      <c r="I182" s="226"/>
      <c r="J182" s="227">
        <f>ROUND(I182*H182,2)</f>
        <v>0</v>
      </c>
      <c r="K182" s="223" t="s">
        <v>177</v>
      </c>
      <c r="L182" s="38"/>
      <c r="M182" s="228" t="s">
        <v>34</v>
      </c>
      <c r="N182" s="229" t="s">
        <v>46</v>
      </c>
      <c r="O182" s="63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7" t="s">
        <v>279</v>
      </c>
      <c r="AT182" s="187" t="s">
        <v>201</v>
      </c>
      <c r="AU182" s="187" t="s">
        <v>82</v>
      </c>
      <c r="AY182" s="16" t="s">
        <v>179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6" t="s">
        <v>82</v>
      </c>
      <c r="BK182" s="188">
        <f>ROUND(I182*H182,2)</f>
        <v>0</v>
      </c>
      <c r="BL182" s="16" t="s">
        <v>279</v>
      </c>
      <c r="BM182" s="187" t="s">
        <v>280</v>
      </c>
    </row>
    <row r="183" spans="1:65" s="2" customFormat="1" ht="11.25">
      <c r="A183" s="33"/>
      <c r="B183" s="34"/>
      <c r="C183" s="35"/>
      <c r="D183" s="189" t="s">
        <v>182</v>
      </c>
      <c r="E183" s="35"/>
      <c r="F183" s="190" t="s">
        <v>278</v>
      </c>
      <c r="G183" s="35"/>
      <c r="H183" s="35"/>
      <c r="I183" s="114"/>
      <c r="J183" s="35"/>
      <c r="K183" s="35"/>
      <c r="L183" s="38"/>
      <c r="M183" s="191"/>
      <c r="N183" s="192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182</v>
      </c>
      <c r="AU183" s="16" t="s">
        <v>82</v>
      </c>
    </row>
    <row r="184" spans="1:65" s="2" customFormat="1" ht="19.5">
      <c r="A184" s="33"/>
      <c r="B184" s="34"/>
      <c r="C184" s="35"/>
      <c r="D184" s="189" t="s">
        <v>194</v>
      </c>
      <c r="E184" s="35"/>
      <c r="F184" s="204" t="s">
        <v>489</v>
      </c>
      <c r="G184" s="35"/>
      <c r="H184" s="35"/>
      <c r="I184" s="114"/>
      <c r="J184" s="35"/>
      <c r="K184" s="35"/>
      <c r="L184" s="38"/>
      <c r="M184" s="191"/>
      <c r="N184" s="19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194</v>
      </c>
      <c r="AU184" s="16" t="s">
        <v>82</v>
      </c>
    </row>
    <row r="185" spans="1:65" s="12" customFormat="1" ht="11.25">
      <c r="B185" s="193"/>
      <c r="C185" s="194"/>
      <c r="D185" s="189" t="s">
        <v>183</v>
      </c>
      <c r="E185" s="195" t="s">
        <v>34</v>
      </c>
      <c r="F185" s="196" t="s">
        <v>293</v>
      </c>
      <c r="G185" s="194"/>
      <c r="H185" s="197">
        <v>6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183</v>
      </c>
      <c r="AU185" s="203" t="s">
        <v>82</v>
      </c>
      <c r="AV185" s="12" t="s">
        <v>84</v>
      </c>
      <c r="AW185" s="12" t="s">
        <v>36</v>
      </c>
      <c r="AX185" s="12" t="s">
        <v>82</v>
      </c>
      <c r="AY185" s="203" t="s">
        <v>179</v>
      </c>
    </row>
    <row r="186" spans="1:65" s="2" customFormat="1" ht="21.75" customHeight="1">
      <c r="A186" s="33"/>
      <c r="B186" s="34"/>
      <c r="C186" s="221" t="s">
        <v>490</v>
      </c>
      <c r="D186" s="221" t="s">
        <v>201</v>
      </c>
      <c r="E186" s="222" t="s">
        <v>491</v>
      </c>
      <c r="F186" s="223" t="s">
        <v>492</v>
      </c>
      <c r="G186" s="224" t="s">
        <v>176</v>
      </c>
      <c r="H186" s="225">
        <v>1</v>
      </c>
      <c r="I186" s="226"/>
      <c r="J186" s="227">
        <f>ROUND(I186*H186,2)</f>
        <v>0</v>
      </c>
      <c r="K186" s="223" t="s">
        <v>177</v>
      </c>
      <c r="L186" s="38"/>
      <c r="M186" s="228" t="s">
        <v>34</v>
      </c>
      <c r="N186" s="229" t="s">
        <v>46</v>
      </c>
      <c r="O186" s="63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7" t="s">
        <v>279</v>
      </c>
      <c r="AT186" s="187" t="s">
        <v>201</v>
      </c>
      <c r="AU186" s="187" t="s">
        <v>82</v>
      </c>
      <c r="AY186" s="16" t="s">
        <v>179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6" t="s">
        <v>82</v>
      </c>
      <c r="BK186" s="188">
        <f>ROUND(I186*H186,2)</f>
        <v>0</v>
      </c>
      <c r="BL186" s="16" t="s">
        <v>279</v>
      </c>
      <c r="BM186" s="187" t="s">
        <v>493</v>
      </c>
    </row>
    <row r="187" spans="1:65" s="2" customFormat="1" ht="11.25">
      <c r="A187" s="33"/>
      <c r="B187" s="34"/>
      <c r="C187" s="35"/>
      <c r="D187" s="189" t="s">
        <v>182</v>
      </c>
      <c r="E187" s="35"/>
      <c r="F187" s="190" t="s">
        <v>492</v>
      </c>
      <c r="G187" s="35"/>
      <c r="H187" s="35"/>
      <c r="I187" s="114"/>
      <c r="J187" s="35"/>
      <c r="K187" s="35"/>
      <c r="L187" s="38"/>
      <c r="M187" s="191"/>
      <c r="N187" s="192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182</v>
      </c>
      <c r="AU187" s="16" t="s">
        <v>82</v>
      </c>
    </row>
    <row r="188" spans="1:65" s="12" customFormat="1" ht="11.25">
      <c r="B188" s="193"/>
      <c r="C188" s="194"/>
      <c r="D188" s="189" t="s">
        <v>183</v>
      </c>
      <c r="E188" s="195" t="s">
        <v>34</v>
      </c>
      <c r="F188" s="196" t="s">
        <v>494</v>
      </c>
      <c r="G188" s="194"/>
      <c r="H188" s="197">
        <v>1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183</v>
      </c>
      <c r="AU188" s="203" t="s">
        <v>82</v>
      </c>
      <c r="AV188" s="12" t="s">
        <v>84</v>
      </c>
      <c r="AW188" s="12" t="s">
        <v>36</v>
      </c>
      <c r="AX188" s="12" t="s">
        <v>82</v>
      </c>
      <c r="AY188" s="203" t="s">
        <v>179</v>
      </c>
    </row>
    <row r="189" spans="1:65" s="2" customFormat="1" ht="21.75" customHeight="1">
      <c r="A189" s="33"/>
      <c r="B189" s="34"/>
      <c r="C189" s="221" t="s">
        <v>495</v>
      </c>
      <c r="D189" s="221" t="s">
        <v>201</v>
      </c>
      <c r="E189" s="222" t="s">
        <v>496</v>
      </c>
      <c r="F189" s="223" t="s">
        <v>497</v>
      </c>
      <c r="G189" s="224" t="s">
        <v>176</v>
      </c>
      <c r="H189" s="225">
        <v>1</v>
      </c>
      <c r="I189" s="226"/>
      <c r="J189" s="227">
        <f>ROUND(I189*H189,2)</f>
        <v>0</v>
      </c>
      <c r="K189" s="223" t="s">
        <v>177</v>
      </c>
      <c r="L189" s="38"/>
      <c r="M189" s="228" t="s">
        <v>34</v>
      </c>
      <c r="N189" s="229" t="s">
        <v>46</v>
      </c>
      <c r="O189" s="63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7" t="s">
        <v>279</v>
      </c>
      <c r="AT189" s="187" t="s">
        <v>201</v>
      </c>
      <c r="AU189" s="187" t="s">
        <v>82</v>
      </c>
      <c r="AY189" s="16" t="s">
        <v>179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6" t="s">
        <v>82</v>
      </c>
      <c r="BK189" s="188">
        <f>ROUND(I189*H189,2)</f>
        <v>0</v>
      </c>
      <c r="BL189" s="16" t="s">
        <v>279</v>
      </c>
      <c r="BM189" s="187" t="s">
        <v>498</v>
      </c>
    </row>
    <row r="190" spans="1:65" s="2" customFormat="1" ht="11.25">
      <c r="A190" s="33"/>
      <c r="B190" s="34"/>
      <c r="C190" s="35"/>
      <c r="D190" s="189" t="s">
        <v>182</v>
      </c>
      <c r="E190" s="35"/>
      <c r="F190" s="190" t="s">
        <v>499</v>
      </c>
      <c r="G190" s="35"/>
      <c r="H190" s="35"/>
      <c r="I190" s="114"/>
      <c r="J190" s="35"/>
      <c r="K190" s="35"/>
      <c r="L190" s="38"/>
      <c r="M190" s="191"/>
      <c r="N190" s="19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182</v>
      </c>
      <c r="AU190" s="16" t="s">
        <v>82</v>
      </c>
    </row>
    <row r="191" spans="1:65" s="12" customFormat="1" ht="11.25">
      <c r="B191" s="193"/>
      <c r="C191" s="194"/>
      <c r="D191" s="189" t="s">
        <v>183</v>
      </c>
      <c r="E191" s="195" t="s">
        <v>34</v>
      </c>
      <c r="F191" s="196" t="s">
        <v>494</v>
      </c>
      <c r="G191" s="194"/>
      <c r="H191" s="197">
        <v>1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183</v>
      </c>
      <c r="AU191" s="203" t="s">
        <v>82</v>
      </c>
      <c r="AV191" s="12" t="s">
        <v>84</v>
      </c>
      <c r="AW191" s="12" t="s">
        <v>36</v>
      </c>
      <c r="AX191" s="12" t="s">
        <v>82</v>
      </c>
      <c r="AY191" s="203" t="s">
        <v>179</v>
      </c>
    </row>
    <row r="192" spans="1:65" s="2" customFormat="1" ht="21.75" customHeight="1">
      <c r="A192" s="33"/>
      <c r="B192" s="34"/>
      <c r="C192" s="221" t="s">
        <v>312</v>
      </c>
      <c r="D192" s="221" t="s">
        <v>201</v>
      </c>
      <c r="E192" s="222" t="s">
        <v>313</v>
      </c>
      <c r="F192" s="223" t="s">
        <v>314</v>
      </c>
      <c r="G192" s="224" t="s">
        <v>192</v>
      </c>
      <c r="H192" s="225">
        <v>108</v>
      </c>
      <c r="I192" s="226"/>
      <c r="J192" s="227">
        <f>ROUND(I192*H192,2)</f>
        <v>0</v>
      </c>
      <c r="K192" s="223" t="s">
        <v>177</v>
      </c>
      <c r="L192" s="38"/>
      <c r="M192" s="228" t="s">
        <v>34</v>
      </c>
      <c r="N192" s="229" t="s">
        <v>46</v>
      </c>
      <c r="O192" s="63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7" t="s">
        <v>279</v>
      </c>
      <c r="AT192" s="187" t="s">
        <v>201</v>
      </c>
      <c r="AU192" s="187" t="s">
        <v>82</v>
      </c>
      <c r="AY192" s="16" t="s">
        <v>179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82</v>
      </c>
      <c r="BK192" s="188">
        <f>ROUND(I192*H192,2)</f>
        <v>0</v>
      </c>
      <c r="BL192" s="16" t="s">
        <v>279</v>
      </c>
      <c r="BM192" s="187" t="s">
        <v>315</v>
      </c>
    </row>
    <row r="193" spans="1:65" s="2" customFormat="1" ht="58.5">
      <c r="A193" s="33"/>
      <c r="B193" s="34"/>
      <c r="C193" s="35"/>
      <c r="D193" s="189" t="s">
        <v>182</v>
      </c>
      <c r="E193" s="35"/>
      <c r="F193" s="190" t="s">
        <v>316</v>
      </c>
      <c r="G193" s="35"/>
      <c r="H193" s="35"/>
      <c r="I193" s="114"/>
      <c r="J193" s="35"/>
      <c r="K193" s="35"/>
      <c r="L193" s="38"/>
      <c r="M193" s="191"/>
      <c r="N193" s="192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182</v>
      </c>
      <c r="AU193" s="16" t="s">
        <v>82</v>
      </c>
    </row>
    <row r="194" spans="1:65" s="2" customFormat="1" ht="19.5">
      <c r="A194" s="33"/>
      <c r="B194" s="34"/>
      <c r="C194" s="35"/>
      <c r="D194" s="189" t="s">
        <v>194</v>
      </c>
      <c r="E194" s="35"/>
      <c r="F194" s="204" t="s">
        <v>317</v>
      </c>
      <c r="G194" s="35"/>
      <c r="H194" s="35"/>
      <c r="I194" s="114"/>
      <c r="J194" s="35"/>
      <c r="K194" s="35"/>
      <c r="L194" s="38"/>
      <c r="M194" s="191"/>
      <c r="N194" s="19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194</v>
      </c>
      <c r="AU194" s="16" t="s">
        <v>82</v>
      </c>
    </row>
    <row r="195" spans="1:65" s="12" customFormat="1" ht="11.25">
      <c r="B195" s="193"/>
      <c r="C195" s="194"/>
      <c r="D195" s="189" t="s">
        <v>183</v>
      </c>
      <c r="E195" s="195" t="s">
        <v>34</v>
      </c>
      <c r="F195" s="196" t="s">
        <v>424</v>
      </c>
      <c r="G195" s="194"/>
      <c r="H195" s="197">
        <v>108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183</v>
      </c>
      <c r="AU195" s="203" t="s">
        <v>82</v>
      </c>
      <c r="AV195" s="12" t="s">
        <v>84</v>
      </c>
      <c r="AW195" s="12" t="s">
        <v>36</v>
      </c>
      <c r="AX195" s="12" t="s">
        <v>82</v>
      </c>
      <c r="AY195" s="203" t="s">
        <v>179</v>
      </c>
    </row>
    <row r="196" spans="1:65" s="2" customFormat="1" ht="21.75" customHeight="1">
      <c r="A196" s="33"/>
      <c r="B196" s="34"/>
      <c r="C196" s="221" t="s">
        <v>500</v>
      </c>
      <c r="D196" s="221" t="s">
        <v>201</v>
      </c>
      <c r="E196" s="222" t="s">
        <v>299</v>
      </c>
      <c r="F196" s="223" t="s">
        <v>300</v>
      </c>
      <c r="G196" s="224" t="s">
        <v>192</v>
      </c>
      <c r="H196" s="225">
        <v>2.4700000000000002</v>
      </c>
      <c r="I196" s="226"/>
      <c r="J196" s="227">
        <f>ROUND(I196*H196,2)</f>
        <v>0</v>
      </c>
      <c r="K196" s="223" t="s">
        <v>177</v>
      </c>
      <c r="L196" s="38"/>
      <c r="M196" s="228" t="s">
        <v>34</v>
      </c>
      <c r="N196" s="229" t="s">
        <v>46</v>
      </c>
      <c r="O196" s="63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7" t="s">
        <v>279</v>
      </c>
      <c r="AT196" s="187" t="s">
        <v>201</v>
      </c>
      <c r="AU196" s="187" t="s">
        <v>82</v>
      </c>
      <c r="AY196" s="16" t="s">
        <v>179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6" t="s">
        <v>82</v>
      </c>
      <c r="BK196" s="188">
        <f>ROUND(I196*H196,2)</f>
        <v>0</v>
      </c>
      <c r="BL196" s="16" t="s">
        <v>279</v>
      </c>
      <c r="BM196" s="187" t="s">
        <v>501</v>
      </c>
    </row>
    <row r="197" spans="1:65" s="2" customFormat="1" ht="58.5">
      <c r="A197" s="33"/>
      <c r="B197" s="34"/>
      <c r="C197" s="35"/>
      <c r="D197" s="189" t="s">
        <v>182</v>
      </c>
      <c r="E197" s="35"/>
      <c r="F197" s="190" t="s">
        <v>302</v>
      </c>
      <c r="G197" s="35"/>
      <c r="H197" s="35"/>
      <c r="I197" s="114"/>
      <c r="J197" s="35"/>
      <c r="K197" s="35"/>
      <c r="L197" s="38"/>
      <c r="M197" s="191"/>
      <c r="N197" s="192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182</v>
      </c>
      <c r="AU197" s="16" t="s">
        <v>82</v>
      </c>
    </row>
    <row r="198" spans="1:65" s="2" customFormat="1" ht="19.5">
      <c r="A198" s="33"/>
      <c r="B198" s="34"/>
      <c r="C198" s="35"/>
      <c r="D198" s="189" t="s">
        <v>194</v>
      </c>
      <c r="E198" s="35"/>
      <c r="F198" s="204" t="s">
        <v>303</v>
      </c>
      <c r="G198" s="35"/>
      <c r="H198" s="35"/>
      <c r="I198" s="114"/>
      <c r="J198" s="35"/>
      <c r="K198" s="35"/>
      <c r="L198" s="38"/>
      <c r="M198" s="191"/>
      <c r="N198" s="19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194</v>
      </c>
      <c r="AU198" s="16" t="s">
        <v>82</v>
      </c>
    </row>
    <row r="199" spans="1:65" s="12" customFormat="1" ht="11.25">
      <c r="B199" s="193"/>
      <c r="C199" s="194"/>
      <c r="D199" s="189" t="s">
        <v>183</v>
      </c>
      <c r="E199" s="195" t="s">
        <v>34</v>
      </c>
      <c r="F199" s="196" t="s">
        <v>502</v>
      </c>
      <c r="G199" s="194"/>
      <c r="H199" s="197">
        <v>2.4700000000000002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183</v>
      </c>
      <c r="AU199" s="203" t="s">
        <v>82</v>
      </c>
      <c r="AV199" s="12" t="s">
        <v>84</v>
      </c>
      <c r="AW199" s="12" t="s">
        <v>36</v>
      </c>
      <c r="AX199" s="12" t="s">
        <v>82</v>
      </c>
      <c r="AY199" s="203" t="s">
        <v>179</v>
      </c>
    </row>
    <row r="200" spans="1:65" s="2" customFormat="1" ht="21.75" customHeight="1">
      <c r="A200" s="33"/>
      <c r="B200" s="34"/>
      <c r="C200" s="221" t="s">
        <v>503</v>
      </c>
      <c r="D200" s="221" t="s">
        <v>201</v>
      </c>
      <c r="E200" s="222" t="s">
        <v>504</v>
      </c>
      <c r="F200" s="223" t="s">
        <v>505</v>
      </c>
      <c r="G200" s="224" t="s">
        <v>192</v>
      </c>
      <c r="H200" s="225">
        <v>1.8</v>
      </c>
      <c r="I200" s="226"/>
      <c r="J200" s="227">
        <f>ROUND(I200*H200,2)</f>
        <v>0</v>
      </c>
      <c r="K200" s="223" t="s">
        <v>177</v>
      </c>
      <c r="L200" s="38"/>
      <c r="M200" s="228" t="s">
        <v>34</v>
      </c>
      <c r="N200" s="229" t="s">
        <v>46</v>
      </c>
      <c r="O200" s="63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7" t="s">
        <v>279</v>
      </c>
      <c r="AT200" s="187" t="s">
        <v>201</v>
      </c>
      <c r="AU200" s="187" t="s">
        <v>82</v>
      </c>
      <c r="AY200" s="16" t="s">
        <v>179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6" t="s">
        <v>82</v>
      </c>
      <c r="BK200" s="188">
        <f>ROUND(I200*H200,2)</f>
        <v>0</v>
      </c>
      <c r="BL200" s="16" t="s">
        <v>279</v>
      </c>
      <c r="BM200" s="187" t="s">
        <v>506</v>
      </c>
    </row>
    <row r="201" spans="1:65" s="2" customFormat="1" ht="58.5">
      <c r="A201" s="33"/>
      <c r="B201" s="34"/>
      <c r="C201" s="35"/>
      <c r="D201" s="189" t="s">
        <v>182</v>
      </c>
      <c r="E201" s="35"/>
      <c r="F201" s="190" t="s">
        <v>507</v>
      </c>
      <c r="G201" s="35"/>
      <c r="H201" s="35"/>
      <c r="I201" s="114"/>
      <c r="J201" s="35"/>
      <c r="K201" s="35"/>
      <c r="L201" s="38"/>
      <c r="M201" s="191"/>
      <c r="N201" s="192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182</v>
      </c>
      <c r="AU201" s="16" t="s">
        <v>82</v>
      </c>
    </row>
    <row r="202" spans="1:65" s="2" customFormat="1" ht="19.5">
      <c r="A202" s="33"/>
      <c r="B202" s="34"/>
      <c r="C202" s="35"/>
      <c r="D202" s="189" t="s">
        <v>194</v>
      </c>
      <c r="E202" s="35"/>
      <c r="F202" s="204" t="s">
        <v>508</v>
      </c>
      <c r="G202" s="35"/>
      <c r="H202" s="35"/>
      <c r="I202" s="114"/>
      <c r="J202" s="35"/>
      <c r="K202" s="35"/>
      <c r="L202" s="38"/>
      <c r="M202" s="191"/>
      <c r="N202" s="19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194</v>
      </c>
      <c r="AU202" s="16" t="s">
        <v>82</v>
      </c>
    </row>
    <row r="203" spans="1:65" s="12" customFormat="1" ht="11.25">
      <c r="B203" s="193"/>
      <c r="C203" s="194"/>
      <c r="D203" s="189" t="s">
        <v>183</v>
      </c>
      <c r="E203" s="195" t="s">
        <v>34</v>
      </c>
      <c r="F203" s="196" t="s">
        <v>509</v>
      </c>
      <c r="G203" s="194"/>
      <c r="H203" s="197">
        <v>1.8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183</v>
      </c>
      <c r="AU203" s="203" t="s">
        <v>82</v>
      </c>
      <c r="AV203" s="12" t="s">
        <v>84</v>
      </c>
      <c r="AW203" s="12" t="s">
        <v>36</v>
      </c>
      <c r="AX203" s="12" t="s">
        <v>82</v>
      </c>
      <c r="AY203" s="203" t="s">
        <v>179</v>
      </c>
    </row>
    <row r="204" spans="1:65" s="2" customFormat="1" ht="21.75" customHeight="1">
      <c r="A204" s="33"/>
      <c r="B204" s="34"/>
      <c r="C204" s="221" t="s">
        <v>510</v>
      </c>
      <c r="D204" s="221" t="s">
        <v>201</v>
      </c>
      <c r="E204" s="222" t="s">
        <v>319</v>
      </c>
      <c r="F204" s="223" t="s">
        <v>320</v>
      </c>
      <c r="G204" s="224" t="s">
        <v>192</v>
      </c>
      <c r="H204" s="225">
        <v>4.2699999999999996</v>
      </c>
      <c r="I204" s="226"/>
      <c r="J204" s="227">
        <f>ROUND(I204*H204,2)</f>
        <v>0</v>
      </c>
      <c r="K204" s="223" t="s">
        <v>177</v>
      </c>
      <c r="L204" s="38"/>
      <c r="M204" s="228" t="s">
        <v>34</v>
      </c>
      <c r="N204" s="229" t="s">
        <v>46</v>
      </c>
      <c r="O204" s="63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7" t="s">
        <v>279</v>
      </c>
      <c r="AT204" s="187" t="s">
        <v>201</v>
      </c>
      <c r="AU204" s="187" t="s">
        <v>82</v>
      </c>
      <c r="AY204" s="16" t="s">
        <v>179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6" t="s">
        <v>82</v>
      </c>
      <c r="BK204" s="188">
        <f>ROUND(I204*H204,2)</f>
        <v>0</v>
      </c>
      <c r="BL204" s="16" t="s">
        <v>279</v>
      </c>
      <c r="BM204" s="187" t="s">
        <v>511</v>
      </c>
    </row>
    <row r="205" spans="1:65" s="2" customFormat="1" ht="29.25">
      <c r="A205" s="33"/>
      <c r="B205" s="34"/>
      <c r="C205" s="35"/>
      <c r="D205" s="189" t="s">
        <v>182</v>
      </c>
      <c r="E205" s="35"/>
      <c r="F205" s="190" t="s">
        <v>322</v>
      </c>
      <c r="G205" s="35"/>
      <c r="H205" s="35"/>
      <c r="I205" s="114"/>
      <c r="J205" s="35"/>
      <c r="K205" s="35"/>
      <c r="L205" s="38"/>
      <c r="M205" s="191"/>
      <c r="N205" s="192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182</v>
      </c>
      <c r="AU205" s="16" t="s">
        <v>82</v>
      </c>
    </row>
    <row r="206" spans="1:65" s="2" customFormat="1" ht="19.5">
      <c r="A206" s="33"/>
      <c r="B206" s="34"/>
      <c r="C206" s="35"/>
      <c r="D206" s="189" t="s">
        <v>194</v>
      </c>
      <c r="E206" s="35"/>
      <c r="F206" s="204" t="s">
        <v>512</v>
      </c>
      <c r="G206" s="35"/>
      <c r="H206" s="35"/>
      <c r="I206" s="114"/>
      <c r="J206" s="35"/>
      <c r="K206" s="35"/>
      <c r="L206" s="38"/>
      <c r="M206" s="191"/>
      <c r="N206" s="19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194</v>
      </c>
      <c r="AU206" s="16" t="s">
        <v>82</v>
      </c>
    </row>
    <row r="207" spans="1:65" s="12" customFormat="1" ht="11.25">
      <c r="B207" s="193"/>
      <c r="C207" s="194"/>
      <c r="D207" s="189" t="s">
        <v>183</v>
      </c>
      <c r="E207" s="195" t="s">
        <v>34</v>
      </c>
      <c r="F207" s="196" t="s">
        <v>513</v>
      </c>
      <c r="G207" s="194"/>
      <c r="H207" s="197">
        <v>4.2699999999999996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183</v>
      </c>
      <c r="AU207" s="203" t="s">
        <v>82</v>
      </c>
      <c r="AV207" s="12" t="s">
        <v>84</v>
      </c>
      <c r="AW207" s="12" t="s">
        <v>36</v>
      </c>
      <c r="AX207" s="12" t="s">
        <v>82</v>
      </c>
      <c r="AY207" s="203" t="s">
        <v>179</v>
      </c>
    </row>
    <row r="208" spans="1:65" s="2" customFormat="1" ht="21.75" customHeight="1">
      <c r="A208" s="33"/>
      <c r="B208" s="34"/>
      <c r="C208" s="221" t="s">
        <v>331</v>
      </c>
      <c r="D208" s="221" t="s">
        <v>201</v>
      </c>
      <c r="E208" s="222" t="s">
        <v>332</v>
      </c>
      <c r="F208" s="223" t="s">
        <v>333</v>
      </c>
      <c r="G208" s="224" t="s">
        <v>192</v>
      </c>
      <c r="H208" s="225">
        <v>14.888</v>
      </c>
      <c r="I208" s="226"/>
      <c r="J208" s="227">
        <f>ROUND(I208*H208,2)</f>
        <v>0</v>
      </c>
      <c r="K208" s="223" t="s">
        <v>177</v>
      </c>
      <c r="L208" s="38"/>
      <c r="M208" s="228" t="s">
        <v>34</v>
      </c>
      <c r="N208" s="229" t="s">
        <v>46</v>
      </c>
      <c r="O208" s="63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7" t="s">
        <v>279</v>
      </c>
      <c r="AT208" s="187" t="s">
        <v>201</v>
      </c>
      <c r="AU208" s="187" t="s">
        <v>82</v>
      </c>
      <c r="AY208" s="16" t="s">
        <v>179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6" t="s">
        <v>82</v>
      </c>
      <c r="BK208" s="188">
        <f>ROUND(I208*H208,2)</f>
        <v>0</v>
      </c>
      <c r="BL208" s="16" t="s">
        <v>279</v>
      </c>
      <c r="BM208" s="187" t="s">
        <v>334</v>
      </c>
    </row>
    <row r="209" spans="1:65" s="2" customFormat="1" ht="58.5">
      <c r="A209" s="33"/>
      <c r="B209" s="34"/>
      <c r="C209" s="35"/>
      <c r="D209" s="189" t="s">
        <v>182</v>
      </c>
      <c r="E209" s="35"/>
      <c r="F209" s="190" t="s">
        <v>335</v>
      </c>
      <c r="G209" s="35"/>
      <c r="H209" s="35"/>
      <c r="I209" s="114"/>
      <c r="J209" s="35"/>
      <c r="K209" s="35"/>
      <c r="L209" s="38"/>
      <c r="M209" s="191"/>
      <c r="N209" s="192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182</v>
      </c>
      <c r="AU209" s="16" t="s">
        <v>82</v>
      </c>
    </row>
    <row r="210" spans="1:65" s="2" customFormat="1" ht="19.5">
      <c r="A210" s="33"/>
      <c r="B210" s="34"/>
      <c r="C210" s="35"/>
      <c r="D210" s="189" t="s">
        <v>194</v>
      </c>
      <c r="E210" s="35"/>
      <c r="F210" s="204" t="s">
        <v>514</v>
      </c>
      <c r="G210" s="35"/>
      <c r="H210" s="35"/>
      <c r="I210" s="114"/>
      <c r="J210" s="35"/>
      <c r="K210" s="35"/>
      <c r="L210" s="38"/>
      <c r="M210" s="191"/>
      <c r="N210" s="192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194</v>
      </c>
      <c r="AU210" s="16" t="s">
        <v>82</v>
      </c>
    </row>
    <row r="211" spans="1:65" s="12" customFormat="1" ht="11.25">
      <c r="B211" s="193"/>
      <c r="C211" s="194"/>
      <c r="D211" s="189" t="s">
        <v>183</v>
      </c>
      <c r="E211" s="195" t="s">
        <v>34</v>
      </c>
      <c r="F211" s="196" t="s">
        <v>515</v>
      </c>
      <c r="G211" s="194"/>
      <c r="H211" s="197">
        <v>14.888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183</v>
      </c>
      <c r="AU211" s="203" t="s">
        <v>82</v>
      </c>
      <c r="AV211" s="12" t="s">
        <v>84</v>
      </c>
      <c r="AW211" s="12" t="s">
        <v>36</v>
      </c>
      <c r="AX211" s="12" t="s">
        <v>82</v>
      </c>
      <c r="AY211" s="203" t="s">
        <v>179</v>
      </c>
    </row>
    <row r="212" spans="1:65" s="2" customFormat="1" ht="21.75" customHeight="1">
      <c r="A212" s="33"/>
      <c r="B212" s="34"/>
      <c r="C212" s="221" t="s">
        <v>516</v>
      </c>
      <c r="D212" s="221" t="s">
        <v>201</v>
      </c>
      <c r="E212" s="222" t="s">
        <v>517</v>
      </c>
      <c r="F212" s="223" t="s">
        <v>518</v>
      </c>
      <c r="G212" s="224" t="s">
        <v>192</v>
      </c>
      <c r="H212" s="225">
        <v>1.8</v>
      </c>
      <c r="I212" s="226"/>
      <c r="J212" s="227">
        <f>ROUND(I212*H212,2)</f>
        <v>0</v>
      </c>
      <c r="K212" s="223" t="s">
        <v>177</v>
      </c>
      <c r="L212" s="38"/>
      <c r="M212" s="228" t="s">
        <v>34</v>
      </c>
      <c r="N212" s="229" t="s">
        <v>46</v>
      </c>
      <c r="O212" s="63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7" t="s">
        <v>279</v>
      </c>
      <c r="AT212" s="187" t="s">
        <v>201</v>
      </c>
      <c r="AU212" s="187" t="s">
        <v>82</v>
      </c>
      <c r="AY212" s="16" t="s">
        <v>179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6" t="s">
        <v>82</v>
      </c>
      <c r="BK212" s="188">
        <f>ROUND(I212*H212,2)</f>
        <v>0</v>
      </c>
      <c r="BL212" s="16" t="s">
        <v>279</v>
      </c>
      <c r="BM212" s="187" t="s">
        <v>519</v>
      </c>
    </row>
    <row r="213" spans="1:65" s="2" customFormat="1" ht="29.25">
      <c r="A213" s="33"/>
      <c r="B213" s="34"/>
      <c r="C213" s="35"/>
      <c r="D213" s="189" t="s">
        <v>182</v>
      </c>
      <c r="E213" s="35"/>
      <c r="F213" s="190" t="s">
        <v>520</v>
      </c>
      <c r="G213" s="35"/>
      <c r="H213" s="35"/>
      <c r="I213" s="114"/>
      <c r="J213" s="35"/>
      <c r="K213" s="35"/>
      <c r="L213" s="38"/>
      <c r="M213" s="191"/>
      <c r="N213" s="192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182</v>
      </c>
      <c r="AU213" s="16" t="s">
        <v>82</v>
      </c>
    </row>
    <row r="214" spans="1:65" s="12" customFormat="1" ht="11.25">
      <c r="B214" s="193"/>
      <c r="C214" s="194"/>
      <c r="D214" s="189" t="s">
        <v>183</v>
      </c>
      <c r="E214" s="195" t="s">
        <v>34</v>
      </c>
      <c r="F214" s="196" t="s">
        <v>509</v>
      </c>
      <c r="G214" s="194"/>
      <c r="H214" s="197">
        <v>1.8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183</v>
      </c>
      <c r="AU214" s="203" t="s">
        <v>82</v>
      </c>
      <c r="AV214" s="12" t="s">
        <v>84</v>
      </c>
      <c r="AW214" s="12" t="s">
        <v>36</v>
      </c>
      <c r="AX214" s="12" t="s">
        <v>82</v>
      </c>
      <c r="AY214" s="203" t="s">
        <v>179</v>
      </c>
    </row>
    <row r="215" spans="1:65" s="2" customFormat="1" ht="21.75" customHeight="1">
      <c r="A215" s="33"/>
      <c r="B215" s="34"/>
      <c r="C215" s="221" t="s">
        <v>521</v>
      </c>
      <c r="D215" s="221" t="s">
        <v>201</v>
      </c>
      <c r="E215" s="222" t="s">
        <v>522</v>
      </c>
      <c r="F215" s="223" t="s">
        <v>523</v>
      </c>
      <c r="G215" s="224" t="s">
        <v>192</v>
      </c>
      <c r="H215" s="225">
        <v>13.068</v>
      </c>
      <c r="I215" s="226"/>
      <c r="J215" s="227">
        <f>ROUND(I215*H215,2)</f>
        <v>0</v>
      </c>
      <c r="K215" s="223" t="s">
        <v>177</v>
      </c>
      <c r="L215" s="38"/>
      <c r="M215" s="228" t="s">
        <v>34</v>
      </c>
      <c r="N215" s="229" t="s">
        <v>46</v>
      </c>
      <c r="O215" s="63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7" t="s">
        <v>279</v>
      </c>
      <c r="AT215" s="187" t="s">
        <v>201</v>
      </c>
      <c r="AU215" s="187" t="s">
        <v>82</v>
      </c>
      <c r="AY215" s="16" t="s">
        <v>179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6" t="s">
        <v>82</v>
      </c>
      <c r="BK215" s="188">
        <f>ROUND(I215*H215,2)</f>
        <v>0</v>
      </c>
      <c r="BL215" s="16" t="s">
        <v>279</v>
      </c>
      <c r="BM215" s="187" t="s">
        <v>524</v>
      </c>
    </row>
    <row r="216" spans="1:65" s="2" customFormat="1" ht="29.25">
      <c r="A216" s="33"/>
      <c r="B216" s="34"/>
      <c r="C216" s="35"/>
      <c r="D216" s="189" t="s">
        <v>182</v>
      </c>
      <c r="E216" s="35"/>
      <c r="F216" s="190" t="s">
        <v>525</v>
      </c>
      <c r="G216" s="35"/>
      <c r="H216" s="35"/>
      <c r="I216" s="114"/>
      <c r="J216" s="35"/>
      <c r="K216" s="35"/>
      <c r="L216" s="38"/>
      <c r="M216" s="191"/>
      <c r="N216" s="192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182</v>
      </c>
      <c r="AU216" s="16" t="s">
        <v>82</v>
      </c>
    </row>
    <row r="217" spans="1:65" s="2" customFormat="1" ht="19.5">
      <c r="A217" s="33"/>
      <c r="B217" s="34"/>
      <c r="C217" s="35"/>
      <c r="D217" s="189" t="s">
        <v>194</v>
      </c>
      <c r="E217" s="35"/>
      <c r="F217" s="204" t="s">
        <v>526</v>
      </c>
      <c r="G217" s="35"/>
      <c r="H217" s="35"/>
      <c r="I217" s="114"/>
      <c r="J217" s="35"/>
      <c r="K217" s="35"/>
      <c r="L217" s="38"/>
      <c r="M217" s="191"/>
      <c r="N217" s="192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194</v>
      </c>
      <c r="AU217" s="16" t="s">
        <v>82</v>
      </c>
    </row>
    <row r="218" spans="1:65" s="12" customFormat="1" ht="11.25">
      <c r="B218" s="193"/>
      <c r="C218" s="194"/>
      <c r="D218" s="189" t="s">
        <v>183</v>
      </c>
      <c r="E218" s="195" t="s">
        <v>34</v>
      </c>
      <c r="F218" s="196" t="s">
        <v>527</v>
      </c>
      <c r="G218" s="194"/>
      <c r="H218" s="197">
        <v>13.068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183</v>
      </c>
      <c r="AU218" s="203" t="s">
        <v>82</v>
      </c>
      <c r="AV218" s="12" t="s">
        <v>84</v>
      </c>
      <c r="AW218" s="12" t="s">
        <v>36</v>
      </c>
      <c r="AX218" s="12" t="s">
        <v>82</v>
      </c>
      <c r="AY218" s="203" t="s">
        <v>179</v>
      </c>
    </row>
    <row r="219" spans="1:65" s="2" customFormat="1" ht="21.75" customHeight="1">
      <c r="A219" s="33"/>
      <c r="B219" s="34"/>
      <c r="C219" s="221" t="s">
        <v>338</v>
      </c>
      <c r="D219" s="221" t="s">
        <v>201</v>
      </c>
      <c r="E219" s="222" t="s">
        <v>339</v>
      </c>
      <c r="F219" s="223" t="s">
        <v>340</v>
      </c>
      <c r="G219" s="224" t="s">
        <v>192</v>
      </c>
      <c r="H219" s="225">
        <v>0.02</v>
      </c>
      <c r="I219" s="226"/>
      <c r="J219" s="227">
        <f>ROUND(I219*H219,2)</f>
        <v>0</v>
      </c>
      <c r="K219" s="223" t="s">
        <v>177</v>
      </c>
      <c r="L219" s="38"/>
      <c r="M219" s="228" t="s">
        <v>34</v>
      </c>
      <c r="N219" s="229" t="s">
        <v>46</v>
      </c>
      <c r="O219" s="63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7" t="s">
        <v>279</v>
      </c>
      <c r="AT219" s="187" t="s">
        <v>201</v>
      </c>
      <c r="AU219" s="187" t="s">
        <v>82</v>
      </c>
      <c r="AY219" s="16" t="s">
        <v>179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6" t="s">
        <v>82</v>
      </c>
      <c r="BK219" s="188">
        <f>ROUND(I219*H219,2)</f>
        <v>0</v>
      </c>
      <c r="BL219" s="16" t="s">
        <v>279</v>
      </c>
      <c r="BM219" s="187" t="s">
        <v>341</v>
      </c>
    </row>
    <row r="220" spans="1:65" s="2" customFormat="1" ht="29.25">
      <c r="A220" s="33"/>
      <c r="B220" s="34"/>
      <c r="C220" s="35"/>
      <c r="D220" s="189" t="s">
        <v>182</v>
      </c>
      <c r="E220" s="35"/>
      <c r="F220" s="190" t="s">
        <v>342</v>
      </c>
      <c r="G220" s="35"/>
      <c r="H220" s="35"/>
      <c r="I220" s="114"/>
      <c r="J220" s="35"/>
      <c r="K220" s="35"/>
      <c r="L220" s="38"/>
      <c r="M220" s="191"/>
      <c r="N220" s="192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182</v>
      </c>
      <c r="AU220" s="16" t="s">
        <v>82</v>
      </c>
    </row>
    <row r="221" spans="1:65" s="2" customFormat="1" ht="19.5">
      <c r="A221" s="33"/>
      <c r="B221" s="34"/>
      <c r="C221" s="35"/>
      <c r="D221" s="189" t="s">
        <v>194</v>
      </c>
      <c r="E221" s="35"/>
      <c r="F221" s="204" t="s">
        <v>385</v>
      </c>
      <c r="G221" s="35"/>
      <c r="H221" s="35"/>
      <c r="I221" s="114"/>
      <c r="J221" s="35"/>
      <c r="K221" s="35"/>
      <c r="L221" s="38"/>
      <c r="M221" s="191"/>
      <c r="N221" s="192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194</v>
      </c>
      <c r="AU221" s="16" t="s">
        <v>82</v>
      </c>
    </row>
    <row r="222" spans="1:65" s="12" customFormat="1" ht="11.25">
      <c r="B222" s="193"/>
      <c r="C222" s="194"/>
      <c r="D222" s="189" t="s">
        <v>183</v>
      </c>
      <c r="E222" s="195" t="s">
        <v>34</v>
      </c>
      <c r="F222" s="196" t="s">
        <v>528</v>
      </c>
      <c r="G222" s="194"/>
      <c r="H222" s="197">
        <v>0.02</v>
      </c>
      <c r="I222" s="198"/>
      <c r="J222" s="194"/>
      <c r="K222" s="194"/>
      <c r="L222" s="199"/>
      <c r="M222" s="230"/>
      <c r="N222" s="231"/>
      <c r="O222" s="231"/>
      <c r="P222" s="231"/>
      <c r="Q222" s="231"/>
      <c r="R222" s="231"/>
      <c r="S222" s="231"/>
      <c r="T222" s="232"/>
      <c r="AT222" s="203" t="s">
        <v>183</v>
      </c>
      <c r="AU222" s="203" t="s">
        <v>82</v>
      </c>
      <c r="AV222" s="12" t="s">
        <v>84</v>
      </c>
      <c r="AW222" s="12" t="s">
        <v>36</v>
      </c>
      <c r="AX222" s="12" t="s">
        <v>82</v>
      </c>
      <c r="AY222" s="203" t="s">
        <v>179</v>
      </c>
    </row>
    <row r="223" spans="1:65" s="2" customFormat="1" ht="6.95" customHeight="1">
      <c r="A223" s="33"/>
      <c r="B223" s="46"/>
      <c r="C223" s="47"/>
      <c r="D223" s="47"/>
      <c r="E223" s="47"/>
      <c r="F223" s="47"/>
      <c r="G223" s="47"/>
      <c r="H223" s="47"/>
      <c r="I223" s="141"/>
      <c r="J223" s="47"/>
      <c r="K223" s="47"/>
      <c r="L223" s="38"/>
      <c r="M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</row>
  </sheetData>
  <sheetProtection algorithmName="SHA-512" hashValue="tUWKL00EvTbF6TQu2zu2diNpH05J8Mn2aqN2MR/Dm/267IOoFoOaojfAvyYuzFrZn24EmmR6GZTJDTw2btfSZQ==" saltValue="aISgVGL6PBvTP3GdWMvMpX3OsC6EXuDFjmf8I74PxjYK1tGVzxMuFsyvnz0NFkrc08ze8s/tMJbl4nWDV4iaEA==" spinCount="100000" sheet="1" objects="1" scenarios="1" formatColumns="0" formatRows="0" autoFilter="0"/>
  <autoFilter ref="C87:K22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106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393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529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395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ROUND(J86,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ROUND((SUM(BE86:BE101)),  2)</f>
        <v>0</v>
      </c>
      <c r="G35" s="33"/>
      <c r="H35" s="33"/>
      <c r="I35" s="130">
        <v>0.21</v>
      </c>
      <c r="J35" s="129">
        <f>ROUND(((SUM(BE86:BE101))*I35),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ROUND((SUM(BF86:BF101)),  2)</f>
        <v>0</v>
      </c>
      <c r="G36" s="33"/>
      <c r="H36" s="33"/>
      <c r="I36" s="130">
        <v>0.15</v>
      </c>
      <c r="J36" s="129">
        <f>ROUND(((SUM(BF86:BF101))*I36),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ROUND((SUM(BG86:BG101)),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ROUND((SUM(BH86:BH101)),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ROUND((SUM(BI86:BI101)),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393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3.2 -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žst. Rybník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J86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530</v>
      </c>
      <c r="E64" s="153"/>
      <c r="F64" s="153"/>
      <c r="G64" s="153"/>
      <c r="H64" s="153"/>
      <c r="I64" s="154"/>
      <c r="J64" s="155">
        <f>J99</f>
        <v>0</v>
      </c>
      <c r="K64" s="151"/>
      <c r="L64" s="156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160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67" t="str">
        <f>E7</f>
        <v>Oprava trati v úseku Horní Dvořiště - Včelná</v>
      </c>
      <c r="F74" s="368"/>
      <c r="G74" s="368"/>
      <c r="H74" s="368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148</v>
      </c>
      <c r="D75" s="21"/>
      <c r="E75" s="21"/>
      <c r="F75" s="21"/>
      <c r="G75" s="21"/>
      <c r="H75" s="21"/>
      <c r="I75" s="107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67" t="s">
        <v>393</v>
      </c>
      <c r="F76" s="369"/>
      <c r="G76" s="369"/>
      <c r="H76" s="369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150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23" t="str">
        <f>E11</f>
        <v>SO 3.2 - Materiál dodávaný zadavatelem -  NEOCEŇOVAT!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22</v>
      </c>
      <c r="D80" s="35"/>
      <c r="E80" s="35"/>
      <c r="F80" s="26" t="str">
        <f>F14</f>
        <v>žst. Rybník</v>
      </c>
      <c r="G80" s="35"/>
      <c r="H80" s="35"/>
      <c r="I80" s="116" t="s">
        <v>24</v>
      </c>
      <c r="J80" s="58" t="str">
        <f>IF(J14="","",J14)</f>
        <v>Vyplň údaj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E17</f>
        <v xml:space="preserve">Správa železnic, státní organizace, OŘ Plzeň </v>
      </c>
      <c r="G82" s="35"/>
      <c r="H82" s="35"/>
      <c r="I82" s="116" t="s">
        <v>33</v>
      </c>
      <c r="J82" s="31" t="str">
        <f>E23</f>
        <v xml:space="preserve"> 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31</v>
      </c>
      <c r="D83" s="35"/>
      <c r="E83" s="35"/>
      <c r="F83" s="26" t="str">
        <f>IF(E20="","",E20)</f>
        <v>Vyplň údaj</v>
      </c>
      <c r="G83" s="35"/>
      <c r="H83" s="35"/>
      <c r="I83" s="116" t="s">
        <v>37</v>
      </c>
      <c r="J83" s="31" t="str">
        <f>E26</f>
        <v>Libor Brabenec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63"/>
      <c r="B85" s="164"/>
      <c r="C85" s="165" t="s">
        <v>161</v>
      </c>
      <c r="D85" s="166" t="s">
        <v>60</v>
      </c>
      <c r="E85" s="166" t="s">
        <v>56</v>
      </c>
      <c r="F85" s="166" t="s">
        <v>57</v>
      </c>
      <c r="G85" s="166" t="s">
        <v>162</v>
      </c>
      <c r="H85" s="166" t="s">
        <v>163</v>
      </c>
      <c r="I85" s="167" t="s">
        <v>164</v>
      </c>
      <c r="J85" s="166" t="s">
        <v>155</v>
      </c>
      <c r="K85" s="168" t="s">
        <v>165</v>
      </c>
      <c r="L85" s="169"/>
      <c r="M85" s="67" t="s">
        <v>34</v>
      </c>
      <c r="N85" s="68" t="s">
        <v>45</v>
      </c>
      <c r="O85" s="68" t="s">
        <v>166</v>
      </c>
      <c r="P85" s="68" t="s">
        <v>167</v>
      </c>
      <c r="Q85" s="68" t="s">
        <v>168</v>
      </c>
      <c r="R85" s="68" t="s">
        <v>169</v>
      </c>
      <c r="S85" s="68" t="s">
        <v>170</v>
      </c>
      <c r="T85" s="69" t="s">
        <v>171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9" customHeight="1">
      <c r="A86" s="33"/>
      <c r="B86" s="34"/>
      <c r="C86" s="74" t="s">
        <v>172</v>
      </c>
      <c r="D86" s="35"/>
      <c r="E86" s="35"/>
      <c r="F86" s="35"/>
      <c r="G86" s="35"/>
      <c r="H86" s="35"/>
      <c r="I86" s="114"/>
      <c r="J86" s="170">
        <f>BK86</f>
        <v>0</v>
      </c>
      <c r="K86" s="35"/>
      <c r="L86" s="38"/>
      <c r="M86" s="70"/>
      <c r="N86" s="171"/>
      <c r="O86" s="71"/>
      <c r="P86" s="172">
        <f>P87+SUM(P88:P99)</f>
        <v>0</v>
      </c>
      <c r="Q86" s="71"/>
      <c r="R86" s="172">
        <f>R87+SUM(R88:R99)</f>
        <v>2.4695</v>
      </c>
      <c r="S86" s="71"/>
      <c r="T86" s="173">
        <f>T87+SUM(T88:T99)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74</v>
      </c>
      <c r="AU86" s="16" t="s">
        <v>156</v>
      </c>
      <c r="BK86" s="174">
        <f>BK87+SUM(BK88:BK99)</f>
        <v>0</v>
      </c>
    </row>
    <row r="87" spans="1:65" s="2" customFormat="1" ht="21.75" customHeight="1">
      <c r="A87" s="33"/>
      <c r="B87" s="34"/>
      <c r="C87" s="175" t="s">
        <v>189</v>
      </c>
      <c r="D87" s="175" t="s">
        <v>173</v>
      </c>
      <c r="E87" s="176" t="s">
        <v>349</v>
      </c>
      <c r="F87" s="177" t="s">
        <v>350</v>
      </c>
      <c r="G87" s="178" t="s">
        <v>176</v>
      </c>
      <c r="H87" s="179">
        <v>2</v>
      </c>
      <c r="I87" s="180"/>
      <c r="J87" s="181">
        <f>ROUND(I87*H87,2)</f>
        <v>0</v>
      </c>
      <c r="K87" s="177" t="s">
        <v>177</v>
      </c>
      <c r="L87" s="182"/>
      <c r="M87" s="183" t="s">
        <v>34</v>
      </c>
      <c r="N87" s="184" t="s">
        <v>46</v>
      </c>
      <c r="O87" s="63"/>
      <c r="P87" s="185">
        <f>O87*H87</f>
        <v>0</v>
      </c>
      <c r="Q87" s="185">
        <v>1.23475</v>
      </c>
      <c r="R87" s="185">
        <f>Q87*H87</f>
        <v>2.4695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178</v>
      </c>
      <c r="AT87" s="187" t="s">
        <v>173</v>
      </c>
      <c r="AU87" s="187" t="s">
        <v>75</v>
      </c>
      <c r="AY87" s="16" t="s">
        <v>179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82</v>
      </c>
      <c r="BK87" s="188">
        <f>ROUND(I87*H87,2)</f>
        <v>0</v>
      </c>
      <c r="BL87" s="16" t="s">
        <v>180</v>
      </c>
      <c r="BM87" s="187" t="s">
        <v>531</v>
      </c>
    </row>
    <row r="88" spans="1:65" s="2" customFormat="1" ht="11.25">
      <c r="A88" s="33"/>
      <c r="B88" s="34"/>
      <c r="C88" s="35"/>
      <c r="D88" s="189" t="s">
        <v>182</v>
      </c>
      <c r="E88" s="35"/>
      <c r="F88" s="190" t="s">
        <v>350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182</v>
      </c>
      <c r="AU88" s="16" t="s">
        <v>75</v>
      </c>
    </row>
    <row r="89" spans="1:65" s="2" customFormat="1" ht="39">
      <c r="A89" s="33"/>
      <c r="B89" s="34"/>
      <c r="C89" s="35"/>
      <c r="D89" s="189" t="s">
        <v>194</v>
      </c>
      <c r="E89" s="35"/>
      <c r="F89" s="204" t="s">
        <v>348</v>
      </c>
      <c r="G89" s="35"/>
      <c r="H89" s="35"/>
      <c r="I89" s="114"/>
      <c r="J89" s="35"/>
      <c r="K89" s="35"/>
      <c r="L89" s="38"/>
      <c r="M89" s="191"/>
      <c r="N89" s="19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194</v>
      </c>
      <c r="AU89" s="16" t="s">
        <v>75</v>
      </c>
    </row>
    <row r="90" spans="1:65" s="12" customFormat="1" ht="11.25">
      <c r="B90" s="193"/>
      <c r="C90" s="194"/>
      <c r="D90" s="189" t="s">
        <v>183</v>
      </c>
      <c r="E90" s="195" t="s">
        <v>34</v>
      </c>
      <c r="F90" s="196" t="s">
        <v>440</v>
      </c>
      <c r="G90" s="194"/>
      <c r="H90" s="197">
        <v>2</v>
      </c>
      <c r="I90" s="198"/>
      <c r="J90" s="194"/>
      <c r="K90" s="194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183</v>
      </c>
      <c r="AU90" s="203" t="s">
        <v>75</v>
      </c>
      <c r="AV90" s="12" t="s">
        <v>84</v>
      </c>
      <c r="AW90" s="12" t="s">
        <v>36</v>
      </c>
      <c r="AX90" s="12" t="s">
        <v>82</v>
      </c>
      <c r="AY90" s="203" t="s">
        <v>179</v>
      </c>
    </row>
    <row r="91" spans="1:65" s="2" customFormat="1" ht="21.75" customHeight="1">
      <c r="A91" s="33"/>
      <c r="B91" s="34"/>
      <c r="C91" s="175" t="s">
        <v>180</v>
      </c>
      <c r="D91" s="175" t="s">
        <v>173</v>
      </c>
      <c r="E91" s="176" t="s">
        <v>532</v>
      </c>
      <c r="F91" s="177" t="s">
        <v>533</v>
      </c>
      <c r="G91" s="178" t="s">
        <v>176</v>
      </c>
      <c r="H91" s="179">
        <v>8</v>
      </c>
      <c r="I91" s="180"/>
      <c r="J91" s="181">
        <f>ROUND(I91*H91,2)</f>
        <v>0</v>
      </c>
      <c r="K91" s="177" t="s">
        <v>177</v>
      </c>
      <c r="L91" s="182"/>
      <c r="M91" s="183" t="s">
        <v>34</v>
      </c>
      <c r="N91" s="184" t="s">
        <v>46</v>
      </c>
      <c r="O91" s="6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178</v>
      </c>
      <c r="AT91" s="187" t="s">
        <v>173</v>
      </c>
      <c r="AU91" s="187" t="s">
        <v>75</v>
      </c>
      <c r="AY91" s="16" t="s">
        <v>179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82</v>
      </c>
      <c r="BK91" s="188">
        <f>ROUND(I91*H91,2)</f>
        <v>0</v>
      </c>
      <c r="BL91" s="16" t="s">
        <v>180</v>
      </c>
      <c r="BM91" s="187" t="s">
        <v>534</v>
      </c>
    </row>
    <row r="92" spans="1:65" s="2" customFormat="1" ht="11.25">
      <c r="A92" s="33"/>
      <c r="B92" s="34"/>
      <c r="C92" s="35"/>
      <c r="D92" s="189" t="s">
        <v>182</v>
      </c>
      <c r="E92" s="35"/>
      <c r="F92" s="190" t="s">
        <v>533</v>
      </c>
      <c r="G92" s="35"/>
      <c r="H92" s="35"/>
      <c r="I92" s="114"/>
      <c r="J92" s="35"/>
      <c r="K92" s="35"/>
      <c r="L92" s="38"/>
      <c r="M92" s="191"/>
      <c r="N92" s="19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182</v>
      </c>
      <c r="AU92" s="16" t="s">
        <v>75</v>
      </c>
    </row>
    <row r="93" spans="1:65" s="2" customFormat="1" ht="39">
      <c r="A93" s="33"/>
      <c r="B93" s="34"/>
      <c r="C93" s="35"/>
      <c r="D93" s="189" t="s">
        <v>194</v>
      </c>
      <c r="E93" s="35"/>
      <c r="F93" s="204" t="s">
        <v>352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194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535</v>
      </c>
      <c r="G94" s="194"/>
      <c r="H94" s="197">
        <v>8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199</v>
      </c>
      <c r="D95" s="175" t="s">
        <v>173</v>
      </c>
      <c r="E95" s="176" t="s">
        <v>536</v>
      </c>
      <c r="F95" s="177" t="s">
        <v>537</v>
      </c>
      <c r="G95" s="178" t="s">
        <v>538</v>
      </c>
      <c r="H95" s="179">
        <v>1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539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537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2" customFormat="1" ht="175.5">
      <c r="A97" s="33"/>
      <c r="B97" s="34"/>
      <c r="C97" s="35"/>
      <c r="D97" s="189" t="s">
        <v>194</v>
      </c>
      <c r="E97" s="35"/>
      <c r="F97" s="204" t="s">
        <v>540</v>
      </c>
      <c r="G97" s="35"/>
      <c r="H97" s="35"/>
      <c r="I97" s="114"/>
      <c r="J97" s="35"/>
      <c r="K97" s="35"/>
      <c r="L97" s="38"/>
      <c r="M97" s="191"/>
      <c r="N97" s="19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194</v>
      </c>
      <c r="AU97" s="16" t="s">
        <v>75</v>
      </c>
    </row>
    <row r="98" spans="1:65" s="12" customFormat="1" ht="11.25">
      <c r="B98" s="193"/>
      <c r="C98" s="194"/>
      <c r="D98" s="189" t="s">
        <v>183</v>
      </c>
      <c r="E98" s="195" t="s">
        <v>34</v>
      </c>
      <c r="F98" s="196" t="s">
        <v>494</v>
      </c>
      <c r="G98" s="194"/>
      <c r="H98" s="197">
        <v>1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183</v>
      </c>
      <c r="AU98" s="203" t="s">
        <v>75</v>
      </c>
      <c r="AV98" s="12" t="s">
        <v>84</v>
      </c>
      <c r="AW98" s="12" t="s">
        <v>36</v>
      </c>
      <c r="AX98" s="12" t="s">
        <v>82</v>
      </c>
      <c r="AY98" s="203" t="s">
        <v>179</v>
      </c>
    </row>
    <row r="99" spans="1:65" s="13" customFormat="1" ht="25.9" customHeight="1">
      <c r="B99" s="205"/>
      <c r="C99" s="206"/>
      <c r="D99" s="207" t="s">
        <v>74</v>
      </c>
      <c r="E99" s="208" t="s">
        <v>541</v>
      </c>
      <c r="F99" s="208" t="s">
        <v>542</v>
      </c>
      <c r="G99" s="206"/>
      <c r="H99" s="206"/>
      <c r="I99" s="209"/>
      <c r="J99" s="210">
        <f>BK99</f>
        <v>0</v>
      </c>
      <c r="K99" s="206"/>
      <c r="L99" s="211"/>
      <c r="M99" s="212"/>
      <c r="N99" s="213"/>
      <c r="O99" s="213"/>
      <c r="P99" s="214">
        <f>SUM(P100:P101)</f>
        <v>0</v>
      </c>
      <c r="Q99" s="213"/>
      <c r="R99" s="214">
        <f>SUM(R100:R101)</f>
        <v>0</v>
      </c>
      <c r="S99" s="213"/>
      <c r="T99" s="215">
        <f>SUM(T100:T101)</f>
        <v>0</v>
      </c>
      <c r="AR99" s="216" t="s">
        <v>199</v>
      </c>
      <c r="AT99" s="217" t="s">
        <v>74</v>
      </c>
      <c r="AU99" s="217" t="s">
        <v>75</v>
      </c>
      <c r="AY99" s="216" t="s">
        <v>179</v>
      </c>
      <c r="BK99" s="218">
        <f>SUM(BK100:BK101)</f>
        <v>0</v>
      </c>
    </row>
    <row r="100" spans="1:65" s="2" customFormat="1" ht="21.75" customHeight="1">
      <c r="A100" s="33"/>
      <c r="B100" s="34"/>
      <c r="C100" s="221" t="s">
        <v>208</v>
      </c>
      <c r="D100" s="221" t="s">
        <v>201</v>
      </c>
      <c r="E100" s="222" t="s">
        <v>543</v>
      </c>
      <c r="F100" s="223" t="s">
        <v>544</v>
      </c>
      <c r="G100" s="224" t="s">
        <v>545</v>
      </c>
      <c r="H100" s="237"/>
      <c r="I100" s="226"/>
      <c r="J100" s="227">
        <f>ROUND(I100*H100,2)</f>
        <v>0</v>
      </c>
      <c r="K100" s="223" t="s">
        <v>177</v>
      </c>
      <c r="L100" s="38"/>
      <c r="M100" s="228" t="s">
        <v>34</v>
      </c>
      <c r="N100" s="229" t="s">
        <v>46</v>
      </c>
      <c r="O100" s="6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7" t="s">
        <v>180</v>
      </c>
      <c r="AT100" s="187" t="s">
        <v>201</v>
      </c>
      <c r="AU100" s="187" t="s">
        <v>82</v>
      </c>
      <c r="AY100" s="16" t="s">
        <v>179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6" t="s">
        <v>82</v>
      </c>
      <c r="BK100" s="188">
        <f>ROUND(I100*H100,2)</f>
        <v>0</v>
      </c>
      <c r="BL100" s="16" t="s">
        <v>180</v>
      </c>
      <c r="BM100" s="187" t="s">
        <v>546</v>
      </c>
    </row>
    <row r="101" spans="1:65" s="2" customFormat="1" ht="11.25">
      <c r="A101" s="33"/>
      <c r="B101" s="34"/>
      <c r="C101" s="35"/>
      <c r="D101" s="189" t="s">
        <v>182</v>
      </c>
      <c r="E101" s="35"/>
      <c r="F101" s="190" t="s">
        <v>544</v>
      </c>
      <c r="G101" s="35"/>
      <c r="H101" s="35"/>
      <c r="I101" s="114"/>
      <c r="J101" s="35"/>
      <c r="K101" s="35"/>
      <c r="L101" s="38"/>
      <c r="M101" s="233"/>
      <c r="N101" s="234"/>
      <c r="O101" s="235"/>
      <c r="P101" s="235"/>
      <c r="Q101" s="235"/>
      <c r="R101" s="235"/>
      <c r="S101" s="235"/>
      <c r="T101" s="236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182</v>
      </c>
      <c r="AU101" s="16" t="s">
        <v>82</v>
      </c>
    </row>
    <row r="102" spans="1:65" s="2" customFormat="1" ht="6.95" customHeight="1">
      <c r="A102" s="33"/>
      <c r="B102" s="46"/>
      <c r="C102" s="47"/>
      <c r="D102" s="47"/>
      <c r="E102" s="47"/>
      <c r="F102" s="47"/>
      <c r="G102" s="47"/>
      <c r="H102" s="47"/>
      <c r="I102" s="141"/>
      <c r="J102" s="47"/>
      <c r="K102" s="47"/>
      <c r="L102" s="38"/>
      <c r="M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</sheetData>
  <sheetProtection algorithmName="SHA-512" hashValue="WjZ+rlR5zLOc/7KYT9AG8vhmBTLZkmoAly/zb1j5huI8lJ9PriIWN5vKDpzgNqxZBzWp8grC5Rurrqp0t6afsQ==" saltValue="QPIYOhH0XZ2MVwscpEgWkZtM+L5uLdtq58XgncF+ejdZ/mXaV2PE6ZSSktR7x8q2IFK0zjcrayJHWSjye0Kkwg==" spinCount="100000" sheet="1" objects="1" scenarios="1" formatColumns="0" formatRows="0" autoFilter="0"/>
  <autoFilter ref="C85:K10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547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548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549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ROUND((SUM(BE88:BE228)),  2)</f>
        <v>0</v>
      </c>
      <c r="G35" s="33"/>
      <c r="H35" s="33"/>
      <c r="I35" s="130">
        <v>0.21</v>
      </c>
      <c r="J35" s="129">
        <f>ROUND(((SUM(BE88:BE228))*I35),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ROUND((SUM(BF88:BF228)),  2)</f>
        <v>0</v>
      </c>
      <c r="G36" s="33"/>
      <c r="H36" s="33"/>
      <c r="I36" s="130">
        <v>0.15</v>
      </c>
      <c r="J36" s="129">
        <f>ROUND(((SUM(BF88:BF228))*I36),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ROUND((SUM(BG88:BG228)),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ROUND((SUM(BH88:BH228)),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ROUND((SUM(BI88:BI228)),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547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4.1 -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Rybník - Omlenice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9" customFormat="1" ht="24.95" customHeight="1">
      <c r="B64" s="150"/>
      <c r="C64" s="151"/>
      <c r="D64" s="152" t="s">
        <v>157</v>
      </c>
      <c r="E64" s="153"/>
      <c r="F64" s="153"/>
      <c r="G64" s="153"/>
      <c r="H64" s="153"/>
      <c r="I64" s="154"/>
      <c r="J64" s="155">
        <f>J108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158</v>
      </c>
      <c r="E65" s="159"/>
      <c r="F65" s="159"/>
      <c r="G65" s="159"/>
      <c r="H65" s="159"/>
      <c r="I65" s="160"/>
      <c r="J65" s="161">
        <f>J109</f>
        <v>0</v>
      </c>
      <c r="K65" s="96"/>
      <c r="L65" s="162"/>
    </row>
    <row r="66" spans="1:31" s="9" customFormat="1" ht="24.95" customHeight="1">
      <c r="B66" s="150"/>
      <c r="C66" s="151"/>
      <c r="D66" s="152" t="s">
        <v>159</v>
      </c>
      <c r="E66" s="153"/>
      <c r="F66" s="153"/>
      <c r="G66" s="153"/>
      <c r="H66" s="153"/>
      <c r="I66" s="154"/>
      <c r="J66" s="155">
        <f>J172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160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Oprava trati v úseku Horní Dvořiště - Včelná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148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547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150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23" t="str">
        <f>E11</f>
        <v>SO 4.1 -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TÚ Rybník - Omlenice</v>
      </c>
      <c r="G82" s="35"/>
      <c r="H82" s="35"/>
      <c r="I82" s="116" t="s">
        <v>24</v>
      </c>
      <c r="J82" s="58" t="str">
        <f>IF(J14="","",J14)</f>
        <v>Vyplň údaj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5"/>
      <c r="E84" s="35"/>
      <c r="F84" s="26" t="str">
        <f>E17</f>
        <v xml:space="preserve">Správa železnic, státní organizace, OŘ Plzeň </v>
      </c>
      <c r="G84" s="35"/>
      <c r="H84" s="35"/>
      <c r="I84" s="116" t="s">
        <v>33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31</v>
      </c>
      <c r="D85" s="35"/>
      <c r="E85" s="35"/>
      <c r="F85" s="26" t="str">
        <f>IF(E20="","",E20)</f>
        <v>Vyplň údaj</v>
      </c>
      <c r="G85" s="35"/>
      <c r="H85" s="35"/>
      <c r="I85" s="116" t="s">
        <v>37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161</v>
      </c>
      <c r="D87" s="166" t="s">
        <v>60</v>
      </c>
      <c r="E87" s="166" t="s">
        <v>56</v>
      </c>
      <c r="F87" s="166" t="s">
        <v>57</v>
      </c>
      <c r="G87" s="166" t="s">
        <v>162</v>
      </c>
      <c r="H87" s="166" t="s">
        <v>163</v>
      </c>
      <c r="I87" s="167" t="s">
        <v>164</v>
      </c>
      <c r="J87" s="166" t="s">
        <v>155</v>
      </c>
      <c r="K87" s="168" t="s">
        <v>165</v>
      </c>
      <c r="L87" s="169"/>
      <c r="M87" s="67" t="s">
        <v>34</v>
      </c>
      <c r="N87" s="68" t="s">
        <v>45</v>
      </c>
      <c r="O87" s="68" t="s">
        <v>166</v>
      </c>
      <c r="P87" s="68" t="s">
        <v>167</v>
      </c>
      <c r="Q87" s="68" t="s">
        <v>168</v>
      </c>
      <c r="R87" s="68" t="s">
        <v>169</v>
      </c>
      <c r="S87" s="68" t="s">
        <v>170</v>
      </c>
      <c r="T87" s="69" t="s">
        <v>171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172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P89+SUM(P90:P108)+P172</f>
        <v>0</v>
      </c>
      <c r="Q88" s="71"/>
      <c r="R88" s="172">
        <f>R89+SUM(R90:R108)+R172</f>
        <v>241.28104000000002</v>
      </c>
      <c r="S88" s="71"/>
      <c r="T88" s="173">
        <f>T89+SUM(T90:T108)+T172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74</v>
      </c>
      <c r="AU88" s="16" t="s">
        <v>156</v>
      </c>
      <c r="BK88" s="174">
        <f>BK89+SUM(BK90:BK108)+BK172</f>
        <v>0</v>
      </c>
    </row>
    <row r="89" spans="1:65" s="2" customFormat="1" ht="21.75" customHeight="1">
      <c r="A89" s="33"/>
      <c r="B89" s="34"/>
      <c r="C89" s="175" t="s">
        <v>84</v>
      </c>
      <c r="D89" s="175" t="s">
        <v>173</v>
      </c>
      <c r="E89" s="176" t="s">
        <v>185</v>
      </c>
      <c r="F89" s="177" t="s">
        <v>186</v>
      </c>
      <c r="G89" s="178" t="s">
        <v>176</v>
      </c>
      <c r="H89" s="179">
        <v>10256</v>
      </c>
      <c r="I89" s="180"/>
      <c r="J89" s="181">
        <f>ROUND(I89*H89,2)</f>
        <v>0</v>
      </c>
      <c r="K89" s="177" t="s">
        <v>177</v>
      </c>
      <c r="L89" s="182"/>
      <c r="M89" s="183" t="s">
        <v>34</v>
      </c>
      <c r="N89" s="184" t="s">
        <v>46</v>
      </c>
      <c r="O89" s="63"/>
      <c r="P89" s="185">
        <f>O89*H89</f>
        <v>0</v>
      </c>
      <c r="Q89" s="185">
        <v>1.1100000000000001E-3</v>
      </c>
      <c r="R89" s="185">
        <f>Q89*H89</f>
        <v>11.384160000000001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178</v>
      </c>
      <c r="AT89" s="187" t="s">
        <v>173</v>
      </c>
      <c r="AU89" s="187" t="s">
        <v>75</v>
      </c>
      <c r="AY89" s="16" t="s">
        <v>179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82</v>
      </c>
      <c r="BK89" s="188">
        <f>ROUND(I89*H89,2)</f>
        <v>0</v>
      </c>
      <c r="BL89" s="16" t="s">
        <v>180</v>
      </c>
      <c r="BM89" s="187" t="s">
        <v>187</v>
      </c>
    </row>
    <row r="90" spans="1:65" s="2" customFormat="1" ht="11.25">
      <c r="A90" s="33"/>
      <c r="B90" s="34"/>
      <c r="C90" s="35"/>
      <c r="D90" s="189" t="s">
        <v>182</v>
      </c>
      <c r="E90" s="35"/>
      <c r="F90" s="190" t="s">
        <v>186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182</v>
      </c>
      <c r="AU90" s="16" t="s">
        <v>75</v>
      </c>
    </row>
    <row r="91" spans="1:65" s="12" customFormat="1" ht="11.25">
      <c r="B91" s="193"/>
      <c r="C91" s="194"/>
      <c r="D91" s="189" t="s">
        <v>183</v>
      </c>
      <c r="E91" s="195" t="s">
        <v>34</v>
      </c>
      <c r="F91" s="196" t="s">
        <v>550</v>
      </c>
      <c r="G91" s="194"/>
      <c r="H91" s="197">
        <v>10256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183</v>
      </c>
      <c r="AU91" s="203" t="s">
        <v>75</v>
      </c>
      <c r="AV91" s="12" t="s">
        <v>84</v>
      </c>
      <c r="AW91" s="12" t="s">
        <v>36</v>
      </c>
      <c r="AX91" s="12" t="s">
        <v>82</v>
      </c>
      <c r="AY91" s="203" t="s">
        <v>179</v>
      </c>
    </row>
    <row r="92" spans="1:65" s="2" customFormat="1" ht="21.75" customHeight="1">
      <c r="A92" s="33"/>
      <c r="B92" s="34"/>
      <c r="C92" s="175" t="s">
        <v>356</v>
      </c>
      <c r="D92" s="175" t="s">
        <v>173</v>
      </c>
      <c r="E92" s="176" t="s">
        <v>357</v>
      </c>
      <c r="F92" s="177" t="s">
        <v>358</v>
      </c>
      <c r="G92" s="178" t="s">
        <v>176</v>
      </c>
      <c r="H92" s="179">
        <v>20512</v>
      </c>
      <c r="I92" s="180"/>
      <c r="J92" s="181">
        <f>ROUND(I92*H92,2)</f>
        <v>0</v>
      </c>
      <c r="K92" s="177" t="s">
        <v>177</v>
      </c>
      <c r="L92" s="182"/>
      <c r="M92" s="183" t="s">
        <v>34</v>
      </c>
      <c r="N92" s="184" t="s">
        <v>46</v>
      </c>
      <c r="O92" s="63"/>
      <c r="P92" s="185">
        <f>O92*H92</f>
        <v>0</v>
      </c>
      <c r="Q92" s="185">
        <v>9.0000000000000006E-5</v>
      </c>
      <c r="R92" s="185">
        <f>Q92*H92</f>
        <v>1.8460800000000002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178</v>
      </c>
      <c r="AT92" s="187" t="s">
        <v>173</v>
      </c>
      <c r="AU92" s="187" t="s">
        <v>75</v>
      </c>
      <c r="AY92" s="16" t="s">
        <v>179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82</v>
      </c>
      <c r="BK92" s="188">
        <f>ROUND(I92*H92,2)</f>
        <v>0</v>
      </c>
      <c r="BL92" s="16" t="s">
        <v>180</v>
      </c>
      <c r="BM92" s="187" t="s">
        <v>359</v>
      </c>
    </row>
    <row r="93" spans="1:65" s="2" customFormat="1" ht="11.25">
      <c r="A93" s="33"/>
      <c r="B93" s="34"/>
      <c r="C93" s="35"/>
      <c r="D93" s="189" t="s">
        <v>182</v>
      </c>
      <c r="E93" s="35"/>
      <c r="F93" s="190" t="s">
        <v>358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182</v>
      </c>
      <c r="AU93" s="16" t="s">
        <v>75</v>
      </c>
    </row>
    <row r="94" spans="1:65" s="12" customFormat="1" ht="11.25">
      <c r="B94" s="193"/>
      <c r="C94" s="194"/>
      <c r="D94" s="189" t="s">
        <v>183</v>
      </c>
      <c r="E94" s="195" t="s">
        <v>34</v>
      </c>
      <c r="F94" s="196" t="s">
        <v>551</v>
      </c>
      <c r="G94" s="194"/>
      <c r="H94" s="197">
        <v>20512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183</v>
      </c>
      <c r="AU94" s="203" t="s">
        <v>75</v>
      </c>
      <c r="AV94" s="12" t="s">
        <v>84</v>
      </c>
      <c r="AW94" s="12" t="s">
        <v>36</v>
      </c>
      <c r="AX94" s="12" t="s">
        <v>82</v>
      </c>
      <c r="AY94" s="203" t="s">
        <v>179</v>
      </c>
    </row>
    <row r="95" spans="1:65" s="2" customFormat="1" ht="21.75" customHeight="1">
      <c r="A95" s="33"/>
      <c r="B95" s="34"/>
      <c r="C95" s="175" t="s">
        <v>361</v>
      </c>
      <c r="D95" s="175" t="s">
        <v>173</v>
      </c>
      <c r="E95" s="176" t="s">
        <v>362</v>
      </c>
      <c r="F95" s="177" t="s">
        <v>363</v>
      </c>
      <c r="G95" s="178" t="s">
        <v>176</v>
      </c>
      <c r="H95" s="179">
        <v>20512</v>
      </c>
      <c r="I95" s="180"/>
      <c r="J95" s="181">
        <f>ROUND(I95*H95,2)</f>
        <v>0</v>
      </c>
      <c r="K95" s="177" t="s">
        <v>177</v>
      </c>
      <c r="L95" s="182"/>
      <c r="M95" s="183" t="s">
        <v>34</v>
      </c>
      <c r="N95" s="184" t="s">
        <v>46</v>
      </c>
      <c r="O95" s="63"/>
      <c r="P95" s="185">
        <f>O95*H95</f>
        <v>0</v>
      </c>
      <c r="Q95" s="185">
        <v>5.1999999999999995E-4</v>
      </c>
      <c r="R95" s="185">
        <f>Q95*H95</f>
        <v>10.666239999999998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178</v>
      </c>
      <c r="AT95" s="187" t="s">
        <v>173</v>
      </c>
      <c r="AU95" s="187" t="s">
        <v>75</v>
      </c>
      <c r="AY95" s="16" t="s">
        <v>179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82</v>
      </c>
      <c r="BK95" s="188">
        <f>ROUND(I95*H95,2)</f>
        <v>0</v>
      </c>
      <c r="BL95" s="16" t="s">
        <v>180</v>
      </c>
      <c r="BM95" s="187" t="s">
        <v>364</v>
      </c>
    </row>
    <row r="96" spans="1:65" s="2" customFormat="1" ht="11.25">
      <c r="A96" s="33"/>
      <c r="B96" s="34"/>
      <c r="C96" s="35"/>
      <c r="D96" s="189" t="s">
        <v>182</v>
      </c>
      <c r="E96" s="35"/>
      <c r="F96" s="190" t="s">
        <v>363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182</v>
      </c>
      <c r="AU96" s="16" t="s">
        <v>75</v>
      </c>
    </row>
    <row r="97" spans="1:65" s="12" customFormat="1" ht="11.25">
      <c r="B97" s="193"/>
      <c r="C97" s="194"/>
      <c r="D97" s="189" t="s">
        <v>183</v>
      </c>
      <c r="E97" s="195" t="s">
        <v>34</v>
      </c>
      <c r="F97" s="196" t="s">
        <v>551</v>
      </c>
      <c r="G97" s="194"/>
      <c r="H97" s="197">
        <v>20512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65" s="2" customFormat="1" ht="21.75" customHeight="1">
      <c r="A98" s="33"/>
      <c r="B98" s="34"/>
      <c r="C98" s="175" t="s">
        <v>82</v>
      </c>
      <c r="D98" s="175" t="s">
        <v>173</v>
      </c>
      <c r="E98" s="176" t="s">
        <v>174</v>
      </c>
      <c r="F98" s="177" t="s">
        <v>175</v>
      </c>
      <c r="G98" s="178" t="s">
        <v>176</v>
      </c>
      <c r="H98" s="179">
        <v>5128</v>
      </c>
      <c r="I98" s="180"/>
      <c r="J98" s="181">
        <f>ROUND(I98*H98,2)</f>
        <v>0</v>
      </c>
      <c r="K98" s="177" t="s">
        <v>177</v>
      </c>
      <c r="L98" s="182"/>
      <c r="M98" s="183" t="s">
        <v>34</v>
      </c>
      <c r="N98" s="184" t="s">
        <v>46</v>
      </c>
      <c r="O98" s="63"/>
      <c r="P98" s="185">
        <f>O98*H98</f>
        <v>0</v>
      </c>
      <c r="Q98" s="185">
        <v>1.8000000000000001E-4</v>
      </c>
      <c r="R98" s="185">
        <f>Q98*H98</f>
        <v>0.92304000000000008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178</v>
      </c>
      <c r="AT98" s="187" t="s">
        <v>173</v>
      </c>
      <c r="AU98" s="187" t="s">
        <v>75</v>
      </c>
      <c r="AY98" s="16" t="s">
        <v>179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82</v>
      </c>
      <c r="BK98" s="188">
        <f>ROUND(I98*H98,2)</f>
        <v>0</v>
      </c>
      <c r="BL98" s="16" t="s">
        <v>180</v>
      </c>
      <c r="BM98" s="187" t="s">
        <v>181</v>
      </c>
    </row>
    <row r="99" spans="1:65" s="2" customFormat="1" ht="11.25">
      <c r="A99" s="33"/>
      <c r="B99" s="34"/>
      <c r="C99" s="35"/>
      <c r="D99" s="189" t="s">
        <v>182</v>
      </c>
      <c r="E99" s="35"/>
      <c r="F99" s="190" t="s">
        <v>175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182</v>
      </c>
      <c r="AU99" s="16" t="s">
        <v>75</v>
      </c>
    </row>
    <row r="100" spans="1:65" s="12" customFormat="1" ht="11.25">
      <c r="B100" s="193"/>
      <c r="C100" s="194"/>
      <c r="D100" s="189" t="s">
        <v>183</v>
      </c>
      <c r="E100" s="195" t="s">
        <v>34</v>
      </c>
      <c r="F100" s="196" t="s">
        <v>552</v>
      </c>
      <c r="G100" s="194"/>
      <c r="H100" s="197">
        <v>5128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183</v>
      </c>
      <c r="AU100" s="203" t="s">
        <v>75</v>
      </c>
      <c r="AV100" s="12" t="s">
        <v>84</v>
      </c>
      <c r="AW100" s="12" t="s">
        <v>36</v>
      </c>
      <c r="AX100" s="12" t="s">
        <v>82</v>
      </c>
      <c r="AY100" s="203" t="s">
        <v>179</v>
      </c>
    </row>
    <row r="101" spans="1:65" s="2" customFormat="1" ht="21.75" customHeight="1">
      <c r="A101" s="33"/>
      <c r="B101" s="34"/>
      <c r="C101" s="175" t="s">
        <v>288</v>
      </c>
      <c r="D101" s="175" t="s">
        <v>173</v>
      </c>
      <c r="E101" s="176" t="s">
        <v>366</v>
      </c>
      <c r="F101" s="177" t="s">
        <v>367</v>
      </c>
      <c r="G101" s="178" t="s">
        <v>176</v>
      </c>
      <c r="H101" s="179">
        <v>5128</v>
      </c>
      <c r="I101" s="180"/>
      <c r="J101" s="181">
        <f>ROUND(I101*H101,2)</f>
        <v>0</v>
      </c>
      <c r="K101" s="177" t="s">
        <v>177</v>
      </c>
      <c r="L101" s="182"/>
      <c r="M101" s="183" t="s">
        <v>34</v>
      </c>
      <c r="N101" s="184" t="s">
        <v>46</v>
      </c>
      <c r="O101" s="63"/>
      <c r="P101" s="185">
        <f>O101*H101</f>
        <v>0</v>
      </c>
      <c r="Q101" s="185">
        <v>9.0000000000000006E-5</v>
      </c>
      <c r="R101" s="185">
        <f>Q101*H101</f>
        <v>0.46152000000000004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178</v>
      </c>
      <c r="AT101" s="187" t="s">
        <v>173</v>
      </c>
      <c r="AU101" s="187" t="s">
        <v>75</v>
      </c>
      <c r="AY101" s="16" t="s">
        <v>179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82</v>
      </c>
      <c r="BK101" s="188">
        <f>ROUND(I101*H101,2)</f>
        <v>0</v>
      </c>
      <c r="BL101" s="16" t="s">
        <v>180</v>
      </c>
      <c r="BM101" s="187" t="s">
        <v>368</v>
      </c>
    </row>
    <row r="102" spans="1:65" s="2" customFormat="1" ht="11.25">
      <c r="A102" s="33"/>
      <c r="B102" s="34"/>
      <c r="C102" s="35"/>
      <c r="D102" s="189" t="s">
        <v>182</v>
      </c>
      <c r="E102" s="35"/>
      <c r="F102" s="190" t="s">
        <v>367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182</v>
      </c>
      <c r="AU102" s="16" t="s">
        <v>75</v>
      </c>
    </row>
    <row r="103" spans="1:65" s="12" customFormat="1" ht="11.25">
      <c r="B103" s="193"/>
      <c r="C103" s="194"/>
      <c r="D103" s="189" t="s">
        <v>183</v>
      </c>
      <c r="E103" s="195" t="s">
        <v>34</v>
      </c>
      <c r="F103" s="196" t="s">
        <v>552</v>
      </c>
      <c r="G103" s="194"/>
      <c r="H103" s="197">
        <v>5128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183</v>
      </c>
      <c r="AU103" s="203" t="s">
        <v>75</v>
      </c>
      <c r="AV103" s="12" t="s">
        <v>84</v>
      </c>
      <c r="AW103" s="12" t="s">
        <v>36</v>
      </c>
      <c r="AX103" s="12" t="s">
        <v>82</v>
      </c>
      <c r="AY103" s="203" t="s">
        <v>179</v>
      </c>
    </row>
    <row r="104" spans="1:65" s="2" customFormat="1" ht="21.75" customHeight="1">
      <c r="A104" s="33"/>
      <c r="B104" s="34"/>
      <c r="C104" s="175" t="s">
        <v>189</v>
      </c>
      <c r="D104" s="175" t="s">
        <v>173</v>
      </c>
      <c r="E104" s="176" t="s">
        <v>190</v>
      </c>
      <c r="F104" s="177" t="s">
        <v>191</v>
      </c>
      <c r="G104" s="178" t="s">
        <v>192</v>
      </c>
      <c r="H104" s="179">
        <v>216</v>
      </c>
      <c r="I104" s="180"/>
      <c r="J104" s="181">
        <f>ROUND(I104*H104,2)</f>
        <v>0</v>
      </c>
      <c r="K104" s="177" t="s">
        <v>177</v>
      </c>
      <c r="L104" s="182"/>
      <c r="M104" s="183" t="s">
        <v>34</v>
      </c>
      <c r="N104" s="184" t="s">
        <v>46</v>
      </c>
      <c r="O104" s="63"/>
      <c r="P104" s="185">
        <f>O104*H104</f>
        <v>0</v>
      </c>
      <c r="Q104" s="185">
        <v>1</v>
      </c>
      <c r="R104" s="185">
        <f>Q104*H104</f>
        <v>216</v>
      </c>
      <c r="S104" s="185">
        <v>0</v>
      </c>
      <c r="T104" s="18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7" t="s">
        <v>178</v>
      </c>
      <c r="AT104" s="187" t="s">
        <v>173</v>
      </c>
      <c r="AU104" s="187" t="s">
        <v>75</v>
      </c>
      <c r="AY104" s="16" t="s">
        <v>179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82</v>
      </c>
      <c r="BK104" s="188">
        <f>ROUND(I104*H104,2)</f>
        <v>0</v>
      </c>
      <c r="BL104" s="16" t="s">
        <v>180</v>
      </c>
      <c r="BM104" s="187" t="s">
        <v>193</v>
      </c>
    </row>
    <row r="105" spans="1:65" s="2" customFormat="1" ht="11.25">
      <c r="A105" s="33"/>
      <c r="B105" s="34"/>
      <c r="C105" s="35"/>
      <c r="D105" s="189" t="s">
        <v>182</v>
      </c>
      <c r="E105" s="35"/>
      <c r="F105" s="190" t="s">
        <v>191</v>
      </c>
      <c r="G105" s="35"/>
      <c r="H105" s="35"/>
      <c r="I105" s="114"/>
      <c r="J105" s="35"/>
      <c r="K105" s="35"/>
      <c r="L105" s="38"/>
      <c r="M105" s="191"/>
      <c r="N105" s="19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182</v>
      </c>
      <c r="AU105" s="16" t="s">
        <v>75</v>
      </c>
    </row>
    <row r="106" spans="1:65" s="2" customFormat="1" ht="19.5">
      <c r="A106" s="33"/>
      <c r="B106" s="34"/>
      <c r="C106" s="35"/>
      <c r="D106" s="189" t="s">
        <v>194</v>
      </c>
      <c r="E106" s="35"/>
      <c r="F106" s="204" t="s">
        <v>369</v>
      </c>
      <c r="G106" s="35"/>
      <c r="H106" s="35"/>
      <c r="I106" s="114"/>
      <c r="J106" s="35"/>
      <c r="K106" s="35"/>
      <c r="L106" s="38"/>
      <c r="M106" s="191"/>
      <c r="N106" s="19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194</v>
      </c>
      <c r="AU106" s="16" t="s">
        <v>75</v>
      </c>
    </row>
    <row r="107" spans="1:65" s="12" customFormat="1" ht="11.25">
      <c r="B107" s="193"/>
      <c r="C107" s="194"/>
      <c r="D107" s="189" t="s">
        <v>183</v>
      </c>
      <c r="E107" s="195" t="s">
        <v>34</v>
      </c>
      <c r="F107" s="196" t="s">
        <v>370</v>
      </c>
      <c r="G107" s="194"/>
      <c r="H107" s="197">
        <v>216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183</v>
      </c>
      <c r="AU107" s="203" t="s">
        <v>75</v>
      </c>
      <c r="AV107" s="12" t="s">
        <v>84</v>
      </c>
      <c r="AW107" s="12" t="s">
        <v>36</v>
      </c>
      <c r="AX107" s="12" t="s">
        <v>82</v>
      </c>
      <c r="AY107" s="203" t="s">
        <v>179</v>
      </c>
    </row>
    <row r="108" spans="1:65" s="13" customFormat="1" ht="25.9" customHeight="1">
      <c r="B108" s="205"/>
      <c r="C108" s="206"/>
      <c r="D108" s="207" t="s">
        <v>74</v>
      </c>
      <c r="E108" s="208" t="s">
        <v>197</v>
      </c>
      <c r="F108" s="208" t="s">
        <v>198</v>
      </c>
      <c r="G108" s="206"/>
      <c r="H108" s="206"/>
      <c r="I108" s="209"/>
      <c r="J108" s="210">
        <f>BK108</f>
        <v>0</v>
      </c>
      <c r="K108" s="206"/>
      <c r="L108" s="211"/>
      <c r="M108" s="212"/>
      <c r="N108" s="213"/>
      <c r="O108" s="213"/>
      <c r="P108" s="214">
        <f>P109</f>
        <v>0</v>
      </c>
      <c r="Q108" s="213"/>
      <c r="R108" s="214">
        <f>R109</f>
        <v>0</v>
      </c>
      <c r="S108" s="213"/>
      <c r="T108" s="215">
        <f>T109</f>
        <v>0</v>
      </c>
      <c r="AR108" s="216" t="s">
        <v>82</v>
      </c>
      <c r="AT108" s="217" t="s">
        <v>74</v>
      </c>
      <c r="AU108" s="217" t="s">
        <v>75</v>
      </c>
      <c r="AY108" s="216" t="s">
        <v>179</v>
      </c>
      <c r="BK108" s="218">
        <f>BK109</f>
        <v>0</v>
      </c>
    </row>
    <row r="109" spans="1:65" s="13" customFormat="1" ht="22.9" customHeight="1">
      <c r="B109" s="205"/>
      <c r="C109" s="206"/>
      <c r="D109" s="207" t="s">
        <v>74</v>
      </c>
      <c r="E109" s="219" t="s">
        <v>199</v>
      </c>
      <c r="F109" s="219" t="s">
        <v>200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SUM(P110:P171)</f>
        <v>0</v>
      </c>
      <c r="Q109" s="213"/>
      <c r="R109" s="214">
        <f>SUM(R110:R171)</f>
        <v>0</v>
      </c>
      <c r="S109" s="213"/>
      <c r="T109" s="215">
        <f>SUM(T110:T171)</f>
        <v>0</v>
      </c>
      <c r="AR109" s="216" t="s">
        <v>82</v>
      </c>
      <c r="AT109" s="217" t="s">
        <v>74</v>
      </c>
      <c r="AU109" s="217" t="s">
        <v>82</v>
      </c>
      <c r="AY109" s="216" t="s">
        <v>179</v>
      </c>
      <c r="BK109" s="218">
        <f>SUM(BK110:BK171)</f>
        <v>0</v>
      </c>
    </row>
    <row r="110" spans="1:65" s="2" customFormat="1" ht="21.75" customHeight="1">
      <c r="A110" s="33"/>
      <c r="B110" s="34"/>
      <c r="C110" s="221" t="s">
        <v>199</v>
      </c>
      <c r="D110" s="221" t="s">
        <v>201</v>
      </c>
      <c r="E110" s="222" t="s">
        <v>202</v>
      </c>
      <c r="F110" s="223" t="s">
        <v>203</v>
      </c>
      <c r="G110" s="224" t="s">
        <v>204</v>
      </c>
      <c r="H110" s="225">
        <v>144</v>
      </c>
      <c r="I110" s="226"/>
      <c r="J110" s="227">
        <f>ROUND(I110*H110,2)</f>
        <v>0</v>
      </c>
      <c r="K110" s="223" t="s">
        <v>177</v>
      </c>
      <c r="L110" s="38"/>
      <c r="M110" s="228" t="s">
        <v>34</v>
      </c>
      <c r="N110" s="229" t="s">
        <v>46</v>
      </c>
      <c r="O110" s="63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7" t="s">
        <v>180</v>
      </c>
      <c r="AT110" s="187" t="s">
        <v>201</v>
      </c>
      <c r="AU110" s="187" t="s">
        <v>84</v>
      </c>
      <c r="AY110" s="16" t="s">
        <v>179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6" t="s">
        <v>82</v>
      </c>
      <c r="BK110" s="188">
        <f>ROUND(I110*H110,2)</f>
        <v>0</v>
      </c>
      <c r="BL110" s="16" t="s">
        <v>180</v>
      </c>
      <c r="BM110" s="187" t="s">
        <v>205</v>
      </c>
    </row>
    <row r="111" spans="1:65" s="2" customFormat="1" ht="19.5">
      <c r="A111" s="33"/>
      <c r="B111" s="34"/>
      <c r="C111" s="35"/>
      <c r="D111" s="189" t="s">
        <v>182</v>
      </c>
      <c r="E111" s="35"/>
      <c r="F111" s="190" t="s">
        <v>206</v>
      </c>
      <c r="G111" s="35"/>
      <c r="H111" s="35"/>
      <c r="I111" s="114"/>
      <c r="J111" s="35"/>
      <c r="K111" s="35"/>
      <c r="L111" s="38"/>
      <c r="M111" s="191"/>
      <c r="N111" s="19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182</v>
      </c>
      <c r="AU111" s="16" t="s">
        <v>84</v>
      </c>
    </row>
    <row r="112" spans="1:65" s="2" customFormat="1" ht="19.5">
      <c r="A112" s="33"/>
      <c r="B112" s="34"/>
      <c r="C112" s="35"/>
      <c r="D112" s="189" t="s">
        <v>194</v>
      </c>
      <c r="E112" s="35"/>
      <c r="F112" s="204" t="s">
        <v>369</v>
      </c>
      <c r="G112" s="35"/>
      <c r="H112" s="35"/>
      <c r="I112" s="114"/>
      <c r="J112" s="35"/>
      <c r="K112" s="35"/>
      <c r="L112" s="38"/>
      <c r="M112" s="191"/>
      <c r="N112" s="19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194</v>
      </c>
      <c r="AU112" s="16" t="s">
        <v>84</v>
      </c>
    </row>
    <row r="113" spans="1:65" s="12" customFormat="1" ht="11.25">
      <c r="B113" s="193"/>
      <c r="C113" s="194"/>
      <c r="D113" s="189" t="s">
        <v>183</v>
      </c>
      <c r="E113" s="195" t="s">
        <v>34</v>
      </c>
      <c r="F113" s="196" t="s">
        <v>371</v>
      </c>
      <c r="G113" s="194"/>
      <c r="H113" s="197">
        <v>144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183</v>
      </c>
      <c r="AU113" s="203" t="s">
        <v>84</v>
      </c>
      <c r="AV113" s="12" t="s">
        <v>84</v>
      </c>
      <c r="AW113" s="12" t="s">
        <v>36</v>
      </c>
      <c r="AX113" s="12" t="s">
        <v>82</v>
      </c>
      <c r="AY113" s="203" t="s">
        <v>179</v>
      </c>
    </row>
    <row r="114" spans="1:65" s="2" customFormat="1" ht="21.75" customHeight="1">
      <c r="A114" s="33"/>
      <c r="B114" s="34"/>
      <c r="C114" s="221" t="s">
        <v>208</v>
      </c>
      <c r="D114" s="221" t="s">
        <v>201</v>
      </c>
      <c r="E114" s="222" t="s">
        <v>209</v>
      </c>
      <c r="F114" s="223" t="s">
        <v>210</v>
      </c>
      <c r="G114" s="224" t="s">
        <v>211</v>
      </c>
      <c r="H114" s="225">
        <v>1.6</v>
      </c>
      <c r="I114" s="226"/>
      <c r="J114" s="227">
        <f>ROUND(I114*H114,2)</f>
        <v>0</v>
      </c>
      <c r="K114" s="223" t="s">
        <v>177</v>
      </c>
      <c r="L114" s="38"/>
      <c r="M114" s="228" t="s">
        <v>34</v>
      </c>
      <c r="N114" s="229" t="s">
        <v>46</v>
      </c>
      <c r="O114" s="6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7" t="s">
        <v>180</v>
      </c>
      <c r="AT114" s="187" t="s">
        <v>201</v>
      </c>
      <c r="AU114" s="187" t="s">
        <v>84</v>
      </c>
      <c r="AY114" s="16" t="s">
        <v>179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82</v>
      </c>
      <c r="BK114" s="188">
        <f>ROUND(I114*H114,2)</f>
        <v>0</v>
      </c>
      <c r="BL114" s="16" t="s">
        <v>180</v>
      </c>
      <c r="BM114" s="187" t="s">
        <v>212</v>
      </c>
    </row>
    <row r="115" spans="1:65" s="2" customFormat="1" ht="19.5">
      <c r="A115" s="33"/>
      <c r="B115" s="34"/>
      <c r="C115" s="35"/>
      <c r="D115" s="189" t="s">
        <v>182</v>
      </c>
      <c r="E115" s="35"/>
      <c r="F115" s="190" t="s">
        <v>213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182</v>
      </c>
      <c r="AU115" s="16" t="s">
        <v>84</v>
      </c>
    </row>
    <row r="116" spans="1:65" s="12" customFormat="1" ht="11.25">
      <c r="B116" s="193"/>
      <c r="C116" s="194"/>
      <c r="D116" s="189" t="s">
        <v>183</v>
      </c>
      <c r="E116" s="195" t="s">
        <v>34</v>
      </c>
      <c r="F116" s="196" t="s">
        <v>553</v>
      </c>
      <c r="G116" s="194"/>
      <c r="H116" s="197">
        <v>1.6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183</v>
      </c>
      <c r="AU116" s="203" t="s">
        <v>84</v>
      </c>
      <c r="AV116" s="12" t="s">
        <v>84</v>
      </c>
      <c r="AW116" s="12" t="s">
        <v>36</v>
      </c>
      <c r="AX116" s="12" t="s">
        <v>82</v>
      </c>
      <c r="AY116" s="203" t="s">
        <v>179</v>
      </c>
    </row>
    <row r="117" spans="1:65" s="2" customFormat="1" ht="21.75" customHeight="1">
      <c r="A117" s="33"/>
      <c r="B117" s="34"/>
      <c r="C117" s="221" t="s">
        <v>468</v>
      </c>
      <c r="D117" s="221" t="s">
        <v>201</v>
      </c>
      <c r="E117" s="222" t="s">
        <v>554</v>
      </c>
      <c r="F117" s="223" t="s">
        <v>555</v>
      </c>
      <c r="G117" s="224" t="s">
        <v>176</v>
      </c>
      <c r="H117" s="225">
        <v>5</v>
      </c>
      <c r="I117" s="226"/>
      <c r="J117" s="227">
        <f>ROUND(I117*H117,2)</f>
        <v>0</v>
      </c>
      <c r="K117" s="223" t="s">
        <v>177</v>
      </c>
      <c r="L117" s="38"/>
      <c r="M117" s="228" t="s">
        <v>34</v>
      </c>
      <c r="N117" s="229" t="s">
        <v>46</v>
      </c>
      <c r="O117" s="6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7" t="s">
        <v>180</v>
      </c>
      <c r="AT117" s="187" t="s">
        <v>201</v>
      </c>
      <c r="AU117" s="187" t="s">
        <v>84</v>
      </c>
      <c r="AY117" s="16" t="s">
        <v>179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82</v>
      </c>
      <c r="BK117" s="188">
        <f>ROUND(I117*H117,2)</f>
        <v>0</v>
      </c>
      <c r="BL117" s="16" t="s">
        <v>180</v>
      </c>
      <c r="BM117" s="187" t="s">
        <v>556</v>
      </c>
    </row>
    <row r="118" spans="1:65" s="2" customFormat="1" ht="58.5">
      <c r="A118" s="33"/>
      <c r="B118" s="34"/>
      <c r="C118" s="35"/>
      <c r="D118" s="189" t="s">
        <v>182</v>
      </c>
      <c r="E118" s="35"/>
      <c r="F118" s="190" t="s">
        <v>557</v>
      </c>
      <c r="G118" s="35"/>
      <c r="H118" s="35"/>
      <c r="I118" s="114"/>
      <c r="J118" s="35"/>
      <c r="K118" s="35"/>
      <c r="L118" s="38"/>
      <c r="M118" s="191"/>
      <c r="N118" s="19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182</v>
      </c>
      <c r="AU118" s="16" t="s">
        <v>84</v>
      </c>
    </row>
    <row r="119" spans="1:65" s="2" customFormat="1" ht="19.5">
      <c r="A119" s="33"/>
      <c r="B119" s="34"/>
      <c r="C119" s="35"/>
      <c r="D119" s="189" t="s">
        <v>194</v>
      </c>
      <c r="E119" s="35"/>
      <c r="F119" s="204" t="s">
        <v>558</v>
      </c>
      <c r="G119" s="35"/>
      <c r="H119" s="35"/>
      <c r="I119" s="114"/>
      <c r="J119" s="35"/>
      <c r="K119" s="35"/>
      <c r="L119" s="38"/>
      <c r="M119" s="191"/>
      <c r="N119" s="192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194</v>
      </c>
      <c r="AU119" s="16" t="s">
        <v>84</v>
      </c>
    </row>
    <row r="120" spans="1:65" s="12" customFormat="1" ht="11.25">
      <c r="B120" s="193"/>
      <c r="C120" s="194"/>
      <c r="D120" s="189" t="s">
        <v>183</v>
      </c>
      <c r="E120" s="195" t="s">
        <v>34</v>
      </c>
      <c r="F120" s="196" t="s">
        <v>559</v>
      </c>
      <c r="G120" s="194"/>
      <c r="H120" s="197">
        <v>5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183</v>
      </c>
      <c r="AU120" s="203" t="s">
        <v>84</v>
      </c>
      <c r="AV120" s="12" t="s">
        <v>84</v>
      </c>
      <c r="AW120" s="12" t="s">
        <v>36</v>
      </c>
      <c r="AX120" s="12" t="s">
        <v>82</v>
      </c>
      <c r="AY120" s="203" t="s">
        <v>179</v>
      </c>
    </row>
    <row r="121" spans="1:65" s="2" customFormat="1" ht="21.75" customHeight="1">
      <c r="A121" s="33"/>
      <c r="B121" s="34"/>
      <c r="C121" s="221" t="s">
        <v>436</v>
      </c>
      <c r="D121" s="221" t="s">
        <v>201</v>
      </c>
      <c r="E121" s="222" t="s">
        <v>216</v>
      </c>
      <c r="F121" s="223" t="s">
        <v>217</v>
      </c>
      <c r="G121" s="224" t="s">
        <v>218</v>
      </c>
      <c r="H121" s="225">
        <v>375</v>
      </c>
      <c r="I121" s="226"/>
      <c r="J121" s="227">
        <f>ROUND(I121*H121,2)</f>
        <v>0</v>
      </c>
      <c r="K121" s="223" t="s">
        <v>177</v>
      </c>
      <c r="L121" s="38"/>
      <c r="M121" s="228" t="s">
        <v>34</v>
      </c>
      <c r="N121" s="229" t="s">
        <v>46</v>
      </c>
      <c r="O121" s="63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7" t="s">
        <v>180</v>
      </c>
      <c r="AT121" s="187" t="s">
        <v>201</v>
      </c>
      <c r="AU121" s="187" t="s">
        <v>84</v>
      </c>
      <c r="AY121" s="16" t="s">
        <v>179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6" t="s">
        <v>82</v>
      </c>
      <c r="BK121" s="188">
        <f>ROUND(I121*H121,2)</f>
        <v>0</v>
      </c>
      <c r="BL121" s="16" t="s">
        <v>180</v>
      </c>
      <c r="BM121" s="187" t="s">
        <v>560</v>
      </c>
    </row>
    <row r="122" spans="1:65" s="2" customFormat="1" ht="39">
      <c r="A122" s="33"/>
      <c r="B122" s="34"/>
      <c r="C122" s="35"/>
      <c r="D122" s="189" t="s">
        <v>182</v>
      </c>
      <c r="E122" s="35"/>
      <c r="F122" s="190" t="s">
        <v>220</v>
      </c>
      <c r="G122" s="35"/>
      <c r="H122" s="35"/>
      <c r="I122" s="114"/>
      <c r="J122" s="35"/>
      <c r="K122" s="35"/>
      <c r="L122" s="38"/>
      <c r="M122" s="191"/>
      <c r="N122" s="19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182</v>
      </c>
      <c r="AU122" s="16" t="s">
        <v>84</v>
      </c>
    </row>
    <row r="123" spans="1:65" s="2" customFormat="1" ht="19.5">
      <c r="A123" s="33"/>
      <c r="B123" s="34"/>
      <c r="C123" s="35"/>
      <c r="D123" s="189" t="s">
        <v>194</v>
      </c>
      <c r="E123" s="35"/>
      <c r="F123" s="204" t="s">
        <v>561</v>
      </c>
      <c r="G123" s="35"/>
      <c r="H123" s="35"/>
      <c r="I123" s="114"/>
      <c r="J123" s="35"/>
      <c r="K123" s="35"/>
      <c r="L123" s="38"/>
      <c r="M123" s="191"/>
      <c r="N123" s="192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194</v>
      </c>
      <c r="AU123" s="16" t="s">
        <v>84</v>
      </c>
    </row>
    <row r="124" spans="1:65" s="12" customFormat="1" ht="11.25">
      <c r="B124" s="193"/>
      <c r="C124" s="194"/>
      <c r="D124" s="189" t="s">
        <v>183</v>
      </c>
      <c r="E124" s="195" t="s">
        <v>34</v>
      </c>
      <c r="F124" s="196" t="s">
        <v>562</v>
      </c>
      <c r="G124" s="194"/>
      <c r="H124" s="197">
        <v>375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183</v>
      </c>
      <c r="AU124" s="203" t="s">
        <v>84</v>
      </c>
      <c r="AV124" s="12" t="s">
        <v>84</v>
      </c>
      <c r="AW124" s="12" t="s">
        <v>36</v>
      </c>
      <c r="AX124" s="12" t="s">
        <v>82</v>
      </c>
      <c r="AY124" s="203" t="s">
        <v>179</v>
      </c>
    </row>
    <row r="125" spans="1:65" s="2" customFormat="1" ht="21.75" customHeight="1">
      <c r="A125" s="33"/>
      <c r="B125" s="34"/>
      <c r="C125" s="221" t="s">
        <v>432</v>
      </c>
      <c r="D125" s="221" t="s">
        <v>201</v>
      </c>
      <c r="E125" s="222" t="s">
        <v>223</v>
      </c>
      <c r="F125" s="223" t="s">
        <v>224</v>
      </c>
      <c r="G125" s="224" t="s">
        <v>176</v>
      </c>
      <c r="H125" s="225">
        <v>18</v>
      </c>
      <c r="I125" s="226"/>
      <c r="J125" s="227">
        <f>ROUND(I125*H125,2)</f>
        <v>0</v>
      </c>
      <c r="K125" s="223" t="s">
        <v>177</v>
      </c>
      <c r="L125" s="38"/>
      <c r="M125" s="228" t="s">
        <v>34</v>
      </c>
      <c r="N125" s="229" t="s">
        <v>46</v>
      </c>
      <c r="O125" s="63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7" t="s">
        <v>180</v>
      </c>
      <c r="AT125" s="187" t="s">
        <v>201</v>
      </c>
      <c r="AU125" s="187" t="s">
        <v>84</v>
      </c>
      <c r="AY125" s="16" t="s">
        <v>179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6" t="s">
        <v>82</v>
      </c>
      <c r="BK125" s="188">
        <f>ROUND(I125*H125,2)</f>
        <v>0</v>
      </c>
      <c r="BL125" s="16" t="s">
        <v>180</v>
      </c>
      <c r="BM125" s="187" t="s">
        <v>563</v>
      </c>
    </row>
    <row r="126" spans="1:65" s="2" customFormat="1" ht="19.5">
      <c r="A126" s="33"/>
      <c r="B126" s="34"/>
      <c r="C126" s="35"/>
      <c r="D126" s="189" t="s">
        <v>182</v>
      </c>
      <c r="E126" s="35"/>
      <c r="F126" s="190" t="s">
        <v>226</v>
      </c>
      <c r="G126" s="35"/>
      <c r="H126" s="35"/>
      <c r="I126" s="114"/>
      <c r="J126" s="35"/>
      <c r="K126" s="35"/>
      <c r="L126" s="38"/>
      <c r="M126" s="191"/>
      <c r="N126" s="192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182</v>
      </c>
      <c r="AU126" s="16" t="s">
        <v>84</v>
      </c>
    </row>
    <row r="127" spans="1:65" s="2" customFormat="1" ht="19.5">
      <c r="A127" s="33"/>
      <c r="B127" s="34"/>
      <c r="C127" s="35"/>
      <c r="D127" s="189" t="s">
        <v>194</v>
      </c>
      <c r="E127" s="35"/>
      <c r="F127" s="204" t="s">
        <v>564</v>
      </c>
      <c r="G127" s="35"/>
      <c r="H127" s="35"/>
      <c r="I127" s="114"/>
      <c r="J127" s="35"/>
      <c r="K127" s="35"/>
      <c r="L127" s="38"/>
      <c r="M127" s="191"/>
      <c r="N127" s="19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194</v>
      </c>
      <c r="AU127" s="16" t="s">
        <v>84</v>
      </c>
    </row>
    <row r="128" spans="1:65" s="12" customFormat="1" ht="11.25">
      <c r="B128" s="193"/>
      <c r="C128" s="194"/>
      <c r="D128" s="189" t="s">
        <v>183</v>
      </c>
      <c r="E128" s="195" t="s">
        <v>34</v>
      </c>
      <c r="F128" s="196" t="s">
        <v>565</v>
      </c>
      <c r="G128" s="194"/>
      <c r="H128" s="197">
        <v>18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183</v>
      </c>
      <c r="AU128" s="203" t="s">
        <v>84</v>
      </c>
      <c r="AV128" s="12" t="s">
        <v>84</v>
      </c>
      <c r="AW128" s="12" t="s">
        <v>36</v>
      </c>
      <c r="AX128" s="12" t="s">
        <v>82</v>
      </c>
      <c r="AY128" s="203" t="s">
        <v>179</v>
      </c>
    </row>
    <row r="129" spans="1:65" s="2" customFormat="1" ht="21.75" customHeight="1">
      <c r="A129" s="33"/>
      <c r="B129" s="34"/>
      <c r="C129" s="221" t="s">
        <v>373</v>
      </c>
      <c r="D129" s="221" t="s">
        <v>201</v>
      </c>
      <c r="E129" s="222" t="s">
        <v>374</v>
      </c>
      <c r="F129" s="223" t="s">
        <v>375</v>
      </c>
      <c r="G129" s="224" t="s">
        <v>176</v>
      </c>
      <c r="H129" s="225">
        <v>5128</v>
      </c>
      <c r="I129" s="226"/>
      <c r="J129" s="227">
        <f>ROUND(I129*H129,2)</f>
        <v>0</v>
      </c>
      <c r="K129" s="223" t="s">
        <v>177</v>
      </c>
      <c r="L129" s="38"/>
      <c r="M129" s="228" t="s">
        <v>34</v>
      </c>
      <c r="N129" s="229" t="s">
        <v>46</v>
      </c>
      <c r="O129" s="63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7" t="s">
        <v>180</v>
      </c>
      <c r="AT129" s="187" t="s">
        <v>201</v>
      </c>
      <c r="AU129" s="187" t="s">
        <v>84</v>
      </c>
      <c r="AY129" s="16" t="s">
        <v>179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82</v>
      </c>
      <c r="BK129" s="188">
        <f>ROUND(I129*H129,2)</f>
        <v>0</v>
      </c>
      <c r="BL129" s="16" t="s">
        <v>180</v>
      </c>
      <c r="BM129" s="187" t="s">
        <v>376</v>
      </c>
    </row>
    <row r="130" spans="1:65" s="2" customFormat="1" ht="29.25">
      <c r="A130" s="33"/>
      <c r="B130" s="34"/>
      <c r="C130" s="35"/>
      <c r="D130" s="189" t="s">
        <v>182</v>
      </c>
      <c r="E130" s="35"/>
      <c r="F130" s="190" t="s">
        <v>377</v>
      </c>
      <c r="G130" s="35"/>
      <c r="H130" s="35"/>
      <c r="I130" s="114"/>
      <c r="J130" s="35"/>
      <c r="K130" s="35"/>
      <c r="L130" s="38"/>
      <c r="M130" s="191"/>
      <c r="N130" s="19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182</v>
      </c>
      <c r="AU130" s="16" t="s">
        <v>84</v>
      </c>
    </row>
    <row r="131" spans="1:65" s="12" customFormat="1" ht="11.25">
      <c r="B131" s="193"/>
      <c r="C131" s="194"/>
      <c r="D131" s="189" t="s">
        <v>183</v>
      </c>
      <c r="E131" s="195" t="s">
        <v>34</v>
      </c>
      <c r="F131" s="196" t="s">
        <v>552</v>
      </c>
      <c r="G131" s="194"/>
      <c r="H131" s="197">
        <v>5128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183</v>
      </c>
      <c r="AU131" s="203" t="s">
        <v>84</v>
      </c>
      <c r="AV131" s="12" t="s">
        <v>84</v>
      </c>
      <c r="AW131" s="12" t="s">
        <v>36</v>
      </c>
      <c r="AX131" s="12" t="s">
        <v>82</v>
      </c>
      <c r="AY131" s="203" t="s">
        <v>179</v>
      </c>
    </row>
    <row r="132" spans="1:65" s="2" customFormat="1" ht="21.75" customHeight="1">
      <c r="A132" s="33"/>
      <c r="B132" s="34"/>
      <c r="C132" s="221" t="s">
        <v>378</v>
      </c>
      <c r="D132" s="221" t="s">
        <v>201</v>
      </c>
      <c r="E132" s="222" t="s">
        <v>229</v>
      </c>
      <c r="F132" s="223" t="s">
        <v>230</v>
      </c>
      <c r="G132" s="224" t="s">
        <v>231</v>
      </c>
      <c r="H132" s="225">
        <v>5128</v>
      </c>
      <c r="I132" s="226"/>
      <c r="J132" s="227">
        <f>ROUND(I132*H132,2)</f>
        <v>0</v>
      </c>
      <c r="K132" s="223" t="s">
        <v>177</v>
      </c>
      <c r="L132" s="38"/>
      <c r="M132" s="228" t="s">
        <v>34</v>
      </c>
      <c r="N132" s="229" t="s">
        <v>46</v>
      </c>
      <c r="O132" s="6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7" t="s">
        <v>180</v>
      </c>
      <c r="AT132" s="187" t="s">
        <v>201</v>
      </c>
      <c r="AU132" s="187" t="s">
        <v>84</v>
      </c>
      <c r="AY132" s="16" t="s">
        <v>179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82</v>
      </c>
      <c r="BK132" s="188">
        <f>ROUND(I132*H132,2)</f>
        <v>0</v>
      </c>
      <c r="BL132" s="16" t="s">
        <v>180</v>
      </c>
      <c r="BM132" s="187" t="s">
        <v>379</v>
      </c>
    </row>
    <row r="133" spans="1:65" s="2" customFormat="1" ht="29.25">
      <c r="A133" s="33"/>
      <c r="B133" s="34"/>
      <c r="C133" s="35"/>
      <c r="D133" s="189" t="s">
        <v>182</v>
      </c>
      <c r="E133" s="35"/>
      <c r="F133" s="190" t="s">
        <v>233</v>
      </c>
      <c r="G133" s="35"/>
      <c r="H133" s="35"/>
      <c r="I133" s="114"/>
      <c r="J133" s="35"/>
      <c r="K133" s="35"/>
      <c r="L133" s="38"/>
      <c r="M133" s="191"/>
      <c r="N133" s="19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182</v>
      </c>
      <c r="AU133" s="16" t="s">
        <v>84</v>
      </c>
    </row>
    <row r="134" spans="1:65" s="12" customFormat="1" ht="11.25">
      <c r="B134" s="193"/>
      <c r="C134" s="194"/>
      <c r="D134" s="189" t="s">
        <v>183</v>
      </c>
      <c r="E134" s="195" t="s">
        <v>34</v>
      </c>
      <c r="F134" s="196" t="s">
        <v>552</v>
      </c>
      <c r="G134" s="194"/>
      <c r="H134" s="197">
        <v>5128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183</v>
      </c>
      <c r="AU134" s="203" t="s">
        <v>84</v>
      </c>
      <c r="AV134" s="12" t="s">
        <v>84</v>
      </c>
      <c r="AW134" s="12" t="s">
        <v>36</v>
      </c>
      <c r="AX134" s="12" t="s">
        <v>82</v>
      </c>
      <c r="AY134" s="203" t="s">
        <v>179</v>
      </c>
    </row>
    <row r="135" spans="1:65" s="2" customFormat="1" ht="21.75" customHeight="1">
      <c r="A135" s="33"/>
      <c r="B135" s="34"/>
      <c r="C135" s="221" t="s">
        <v>269</v>
      </c>
      <c r="D135" s="221" t="s">
        <v>201</v>
      </c>
      <c r="E135" s="222" t="s">
        <v>270</v>
      </c>
      <c r="F135" s="223" t="s">
        <v>271</v>
      </c>
      <c r="G135" s="224" t="s">
        <v>211</v>
      </c>
      <c r="H135" s="225">
        <v>1.6</v>
      </c>
      <c r="I135" s="226"/>
      <c r="J135" s="227">
        <f>ROUND(I135*H135,2)</f>
        <v>0</v>
      </c>
      <c r="K135" s="223" t="s">
        <v>177</v>
      </c>
      <c r="L135" s="38"/>
      <c r="M135" s="228" t="s">
        <v>34</v>
      </c>
      <c r="N135" s="229" t="s">
        <v>46</v>
      </c>
      <c r="O135" s="6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7" t="s">
        <v>180</v>
      </c>
      <c r="AT135" s="187" t="s">
        <v>201</v>
      </c>
      <c r="AU135" s="187" t="s">
        <v>84</v>
      </c>
      <c r="AY135" s="16" t="s">
        <v>179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82</v>
      </c>
      <c r="BK135" s="188">
        <f>ROUND(I135*H135,2)</f>
        <v>0</v>
      </c>
      <c r="BL135" s="16" t="s">
        <v>180</v>
      </c>
      <c r="BM135" s="187" t="s">
        <v>272</v>
      </c>
    </row>
    <row r="136" spans="1:65" s="2" customFormat="1" ht="39">
      <c r="A136" s="33"/>
      <c r="B136" s="34"/>
      <c r="C136" s="35"/>
      <c r="D136" s="189" t="s">
        <v>182</v>
      </c>
      <c r="E136" s="35"/>
      <c r="F136" s="190" t="s">
        <v>273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182</v>
      </c>
      <c r="AU136" s="16" t="s">
        <v>84</v>
      </c>
    </row>
    <row r="137" spans="1:65" s="12" customFormat="1" ht="11.25">
      <c r="B137" s="193"/>
      <c r="C137" s="194"/>
      <c r="D137" s="189" t="s">
        <v>183</v>
      </c>
      <c r="E137" s="195" t="s">
        <v>34</v>
      </c>
      <c r="F137" s="196" t="s">
        <v>566</v>
      </c>
      <c r="G137" s="194"/>
      <c r="H137" s="197">
        <v>1.6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183</v>
      </c>
      <c r="AU137" s="203" t="s">
        <v>84</v>
      </c>
      <c r="AV137" s="12" t="s">
        <v>84</v>
      </c>
      <c r="AW137" s="12" t="s">
        <v>36</v>
      </c>
      <c r="AX137" s="12" t="s">
        <v>82</v>
      </c>
      <c r="AY137" s="203" t="s">
        <v>179</v>
      </c>
    </row>
    <row r="138" spans="1:65" s="2" customFormat="1" ht="21.75" customHeight="1">
      <c r="A138" s="33"/>
      <c r="B138" s="34"/>
      <c r="C138" s="221" t="s">
        <v>441</v>
      </c>
      <c r="D138" s="221" t="s">
        <v>201</v>
      </c>
      <c r="E138" s="222" t="s">
        <v>237</v>
      </c>
      <c r="F138" s="223" t="s">
        <v>238</v>
      </c>
      <c r="G138" s="224" t="s">
        <v>239</v>
      </c>
      <c r="H138" s="225">
        <v>5</v>
      </c>
      <c r="I138" s="226"/>
      <c r="J138" s="227">
        <f>ROUND(I138*H138,2)</f>
        <v>0</v>
      </c>
      <c r="K138" s="223" t="s">
        <v>177</v>
      </c>
      <c r="L138" s="38"/>
      <c r="M138" s="228" t="s">
        <v>34</v>
      </c>
      <c r="N138" s="229" t="s">
        <v>46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180</v>
      </c>
      <c r="AT138" s="187" t="s">
        <v>201</v>
      </c>
      <c r="AU138" s="187" t="s">
        <v>84</v>
      </c>
      <c r="AY138" s="16" t="s">
        <v>179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82</v>
      </c>
      <c r="BK138" s="188">
        <f>ROUND(I138*H138,2)</f>
        <v>0</v>
      </c>
      <c r="BL138" s="16" t="s">
        <v>180</v>
      </c>
      <c r="BM138" s="187" t="s">
        <v>567</v>
      </c>
    </row>
    <row r="139" spans="1:65" s="2" customFormat="1" ht="39">
      <c r="A139" s="33"/>
      <c r="B139" s="34"/>
      <c r="C139" s="35"/>
      <c r="D139" s="189" t="s">
        <v>182</v>
      </c>
      <c r="E139" s="35"/>
      <c r="F139" s="190" t="s">
        <v>241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182</v>
      </c>
      <c r="AU139" s="16" t="s">
        <v>84</v>
      </c>
    </row>
    <row r="140" spans="1:65" s="2" customFormat="1" ht="19.5">
      <c r="A140" s="33"/>
      <c r="B140" s="34"/>
      <c r="C140" s="35"/>
      <c r="D140" s="189" t="s">
        <v>194</v>
      </c>
      <c r="E140" s="35"/>
      <c r="F140" s="204" t="s">
        <v>242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194</v>
      </c>
      <c r="AU140" s="16" t="s">
        <v>84</v>
      </c>
    </row>
    <row r="141" spans="1:65" s="12" customFormat="1" ht="11.25">
      <c r="B141" s="193"/>
      <c r="C141" s="194"/>
      <c r="D141" s="189" t="s">
        <v>183</v>
      </c>
      <c r="E141" s="195" t="s">
        <v>34</v>
      </c>
      <c r="F141" s="196" t="s">
        <v>559</v>
      </c>
      <c r="G141" s="194"/>
      <c r="H141" s="197">
        <v>5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183</v>
      </c>
      <c r="AU141" s="203" t="s">
        <v>84</v>
      </c>
      <c r="AV141" s="12" t="s">
        <v>84</v>
      </c>
      <c r="AW141" s="12" t="s">
        <v>36</v>
      </c>
      <c r="AX141" s="12" t="s">
        <v>82</v>
      </c>
      <c r="AY141" s="203" t="s">
        <v>179</v>
      </c>
    </row>
    <row r="142" spans="1:65" s="2" customFormat="1" ht="21.75" customHeight="1">
      <c r="A142" s="33"/>
      <c r="B142" s="34"/>
      <c r="C142" s="221" t="s">
        <v>444</v>
      </c>
      <c r="D142" s="221" t="s">
        <v>201</v>
      </c>
      <c r="E142" s="222" t="s">
        <v>245</v>
      </c>
      <c r="F142" s="223" t="s">
        <v>246</v>
      </c>
      <c r="G142" s="224" t="s">
        <v>239</v>
      </c>
      <c r="H142" s="225">
        <v>3</v>
      </c>
      <c r="I142" s="226"/>
      <c r="J142" s="227">
        <f>ROUND(I142*H142,2)</f>
        <v>0</v>
      </c>
      <c r="K142" s="223" t="s">
        <v>177</v>
      </c>
      <c r="L142" s="38"/>
      <c r="M142" s="228" t="s">
        <v>34</v>
      </c>
      <c r="N142" s="229" t="s">
        <v>46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180</v>
      </c>
      <c r="AT142" s="187" t="s">
        <v>201</v>
      </c>
      <c r="AU142" s="187" t="s">
        <v>84</v>
      </c>
      <c r="AY142" s="16" t="s">
        <v>179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82</v>
      </c>
      <c r="BK142" s="188">
        <f>ROUND(I142*H142,2)</f>
        <v>0</v>
      </c>
      <c r="BL142" s="16" t="s">
        <v>180</v>
      </c>
      <c r="BM142" s="187" t="s">
        <v>568</v>
      </c>
    </row>
    <row r="143" spans="1:65" s="2" customFormat="1" ht="39">
      <c r="A143" s="33"/>
      <c r="B143" s="34"/>
      <c r="C143" s="35"/>
      <c r="D143" s="189" t="s">
        <v>182</v>
      </c>
      <c r="E143" s="35"/>
      <c r="F143" s="190" t="s">
        <v>248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182</v>
      </c>
      <c r="AU143" s="16" t="s">
        <v>84</v>
      </c>
    </row>
    <row r="144" spans="1:65" s="2" customFormat="1" ht="19.5">
      <c r="A144" s="33"/>
      <c r="B144" s="34"/>
      <c r="C144" s="35"/>
      <c r="D144" s="189" t="s">
        <v>194</v>
      </c>
      <c r="E144" s="35"/>
      <c r="F144" s="204" t="s">
        <v>443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194</v>
      </c>
      <c r="AU144" s="16" t="s">
        <v>84</v>
      </c>
    </row>
    <row r="145" spans="1:65" s="12" customFormat="1" ht="11.25">
      <c r="B145" s="193"/>
      <c r="C145" s="194"/>
      <c r="D145" s="189" t="s">
        <v>183</v>
      </c>
      <c r="E145" s="195" t="s">
        <v>34</v>
      </c>
      <c r="F145" s="196" t="s">
        <v>250</v>
      </c>
      <c r="G145" s="194"/>
      <c r="H145" s="197">
        <v>3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183</v>
      </c>
      <c r="AU145" s="203" t="s">
        <v>84</v>
      </c>
      <c r="AV145" s="12" t="s">
        <v>84</v>
      </c>
      <c r="AW145" s="12" t="s">
        <v>36</v>
      </c>
      <c r="AX145" s="12" t="s">
        <v>82</v>
      </c>
      <c r="AY145" s="203" t="s">
        <v>179</v>
      </c>
    </row>
    <row r="146" spans="1:65" s="2" customFormat="1" ht="21.75" customHeight="1">
      <c r="A146" s="33"/>
      <c r="B146" s="34"/>
      <c r="C146" s="221" t="s">
        <v>463</v>
      </c>
      <c r="D146" s="221" t="s">
        <v>201</v>
      </c>
      <c r="E146" s="222" t="s">
        <v>252</v>
      </c>
      <c r="F146" s="223" t="s">
        <v>253</v>
      </c>
      <c r="G146" s="224" t="s">
        <v>239</v>
      </c>
      <c r="H146" s="225">
        <v>3</v>
      </c>
      <c r="I146" s="226"/>
      <c r="J146" s="227">
        <f>ROUND(I146*H146,2)</f>
        <v>0</v>
      </c>
      <c r="K146" s="223" t="s">
        <v>177</v>
      </c>
      <c r="L146" s="38"/>
      <c r="M146" s="228" t="s">
        <v>34</v>
      </c>
      <c r="N146" s="229" t="s">
        <v>46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180</v>
      </c>
      <c r="AT146" s="187" t="s">
        <v>201</v>
      </c>
      <c r="AU146" s="187" t="s">
        <v>84</v>
      </c>
      <c r="AY146" s="16" t="s">
        <v>179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82</v>
      </c>
      <c r="BK146" s="188">
        <f>ROUND(I146*H146,2)</f>
        <v>0</v>
      </c>
      <c r="BL146" s="16" t="s">
        <v>180</v>
      </c>
      <c r="BM146" s="187" t="s">
        <v>569</v>
      </c>
    </row>
    <row r="147" spans="1:65" s="2" customFormat="1" ht="29.25">
      <c r="A147" s="33"/>
      <c r="B147" s="34"/>
      <c r="C147" s="35"/>
      <c r="D147" s="189" t="s">
        <v>182</v>
      </c>
      <c r="E147" s="35"/>
      <c r="F147" s="190" t="s">
        <v>255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182</v>
      </c>
      <c r="AU147" s="16" t="s">
        <v>84</v>
      </c>
    </row>
    <row r="148" spans="1:65" s="12" customFormat="1" ht="11.25">
      <c r="B148" s="193"/>
      <c r="C148" s="194"/>
      <c r="D148" s="189" t="s">
        <v>183</v>
      </c>
      <c r="E148" s="195" t="s">
        <v>34</v>
      </c>
      <c r="F148" s="196" t="s">
        <v>256</v>
      </c>
      <c r="G148" s="194"/>
      <c r="H148" s="197">
        <v>3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183</v>
      </c>
      <c r="AU148" s="203" t="s">
        <v>84</v>
      </c>
      <c r="AV148" s="12" t="s">
        <v>84</v>
      </c>
      <c r="AW148" s="12" t="s">
        <v>36</v>
      </c>
      <c r="AX148" s="12" t="s">
        <v>82</v>
      </c>
      <c r="AY148" s="203" t="s">
        <v>179</v>
      </c>
    </row>
    <row r="149" spans="1:65" s="2" customFormat="1" ht="21.75" customHeight="1">
      <c r="A149" s="33"/>
      <c r="B149" s="34"/>
      <c r="C149" s="221" t="s">
        <v>426</v>
      </c>
      <c r="D149" s="221" t="s">
        <v>201</v>
      </c>
      <c r="E149" s="222" t="s">
        <v>258</v>
      </c>
      <c r="F149" s="223" t="s">
        <v>259</v>
      </c>
      <c r="G149" s="224" t="s">
        <v>218</v>
      </c>
      <c r="H149" s="225">
        <v>425</v>
      </c>
      <c r="I149" s="226"/>
      <c r="J149" s="227">
        <f>ROUND(I149*H149,2)</f>
        <v>0</v>
      </c>
      <c r="K149" s="223" t="s">
        <v>177</v>
      </c>
      <c r="L149" s="38"/>
      <c r="M149" s="228" t="s">
        <v>34</v>
      </c>
      <c r="N149" s="229" t="s">
        <v>46</v>
      </c>
      <c r="O149" s="6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7" t="s">
        <v>180</v>
      </c>
      <c r="AT149" s="187" t="s">
        <v>201</v>
      </c>
      <c r="AU149" s="187" t="s">
        <v>84</v>
      </c>
      <c r="AY149" s="16" t="s">
        <v>179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82</v>
      </c>
      <c r="BK149" s="188">
        <f>ROUND(I149*H149,2)</f>
        <v>0</v>
      </c>
      <c r="BL149" s="16" t="s">
        <v>180</v>
      </c>
      <c r="BM149" s="187" t="s">
        <v>570</v>
      </c>
    </row>
    <row r="150" spans="1:65" s="2" customFormat="1" ht="29.25">
      <c r="A150" s="33"/>
      <c r="B150" s="34"/>
      <c r="C150" s="35"/>
      <c r="D150" s="189" t="s">
        <v>182</v>
      </c>
      <c r="E150" s="35"/>
      <c r="F150" s="190" t="s">
        <v>261</v>
      </c>
      <c r="G150" s="35"/>
      <c r="H150" s="35"/>
      <c r="I150" s="114"/>
      <c r="J150" s="35"/>
      <c r="K150" s="35"/>
      <c r="L150" s="38"/>
      <c r="M150" s="191"/>
      <c r="N150" s="19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182</v>
      </c>
      <c r="AU150" s="16" t="s">
        <v>84</v>
      </c>
    </row>
    <row r="151" spans="1:65" s="2" customFormat="1" ht="19.5">
      <c r="A151" s="33"/>
      <c r="B151" s="34"/>
      <c r="C151" s="35"/>
      <c r="D151" s="189" t="s">
        <v>194</v>
      </c>
      <c r="E151" s="35"/>
      <c r="F151" s="204" t="s">
        <v>571</v>
      </c>
      <c r="G151" s="35"/>
      <c r="H151" s="35"/>
      <c r="I151" s="114"/>
      <c r="J151" s="35"/>
      <c r="K151" s="35"/>
      <c r="L151" s="38"/>
      <c r="M151" s="191"/>
      <c r="N151" s="19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194</v>
      </c>
      <c r="AU151" s="16" t="s">
        <v>84</v>
      </c>
    </row>
    <row r="152" spans="1:65" s="12" customFormat="1" ht="11.25">
      <c r="B152" s="193"/>
      <c r="C152" s="194"/>
      <c r="D152" s="189" t="s">
        <v>183</v>
      </c>
      <c r="E152" s="195" t="s">
        <v>34</v>
      </c>
      <c r="F152" s="196" t="s">
        <v>572</v>
      </c>
      <c r="G152" s="194"/>
      <c r="H152" s="197">
        <v>425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183</v>
      </c>
      <c r="AU152" s="203" t="s">
        <v>84</v>
      </c>
      <c r="AV152" s="12" t="s">
        <v>84</v>
      </c>
      <c r="AW152" s="12" t="s">
        <v>36</v>
      </c>
      <c r="AX152" s="12" t="s">
        <v>82</v>
      </c>
      <c r="AY152" s="203" t="s">
        <v>179</v>
      </c>
    </row>
    <row r="153" spans="1:65" s="2" customFormat="1" ht="21.75" customHeight="1">
      <c r="A153" s="33"/>
      <c r="B153" s="34"/>
      <c r="C153" s="221" t="s">
        <v>438</v>
      </c>
      <c r="D153" s="221" t="s">
        <v>201</v>
      </c>
      <c r="E153" s="222" t="s">
        <v>265</v>
      </c>
      <c r="F153" s="223" t="s">
        <v>266</v>
      </c>
      <c r="G153" s="224" t="s">
        <v>218</v>
      </c>
      <c r="H153" s="225">
        <v>425</v>
      </c>
      <c r="I153" s="226"/>
      <c r="J153" s="227">
        <f>ROUND(I153*H153,2)</f>
        <v>0</v>
      </c>
      <c r="K153" s="223" t="s">
        <v>177</v>
      </c>
      <c r="L153" s="38"/>
      <c r="M153" s="228" t="s">
        <v>34</v>
      </c>
      <c r="N153" s="229" t="s">
        <v>46</v>
      </c>
      <c r="O153" s="63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7" t="s">
        <v>180</v>
      </c>
      <c r="AT153" s="187" t="s">
        <v>201</v>
      </c>
      <c r="AU153" s="187" t="s">
        <v>84</v>
      </c>
      <c r="AY153" s="16" t="s">
        <v>179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6" t="s">
        <v>82</v>
      </c>
      <c r="BK153" s="188">
        <f>ROUND(I153*H153,2)</f>
        <v>0</v>
      </c>
      <c r="BL153" s="16" t="s">
        <v>180</v>
      </c>
      <c r="BM153" s="187" t="s">
        <v>573</v>
      </c>
    </row>
    <row r="154" spans="1:65" s="2" customFormat="1" ht="29.25">
      <c r="A154" s="33"/>
      <c r="B154" s="34"/>
      <c r="C154" s="35"/>
      <c r="D154" s="189" t="s">
        <v>182</v>
      </c>
      <c r="E154" s="35"/>
      <c r="F154" s="190" t="s">
        <v>268</v>
      </c>
      <c r="G154" s="35"/>
      <c r="H154" s="35"/>
      <c r="I154" s="114"/>
      <c r="J154" s="35"/>
      <c r="K154" s="35"/>
      <c r="L154" s="38"/>
      <c r="M154" s="191"/>
      <c r="N154" s="19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182</v>
      </c>
      <c r="AU154" s="16" t="s">
        <v>84</v>
      </c>
    </row>
    <row r="155" spans="1:65" s="12" customFormat="1" ht="11.25">
      <c r="B155" s="193"/>
      <c r="C155" s="194"/>
      <c r="D155" s="189" t="s">
        <v>183</v>
      </c>
      <c r="E155" s="195" t="s">
        <v>34</v>
      </c>
      <c r="F155" s="196" t="s">
        <v>572</v>
      </c>
      <c r="G155" s="194"/>
      <c r="H155" s="197">
        <v>425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183</v>
      </c>
      <c r="AU155" s="203" t="s">
        <v>84</v>
      </c>
      <c r="AV155" s="12" t="s">
        <v>84</v>
      </c>
      <c r="AW155" s="12" t="s">
        <v>36</v>
      </c>
      <c r="AX155" s="12" t="s">
        <v>82</v>
      </c>
      <c r="AY155" s="203" t="s">
        <v>179</v>
      </c>
    </row>
    <row r="156" spans="1:65" s="2" customFormat="1" ht="21.75" customHeight="1">
      <c r="A156" s="33"/>
      <c r="B156" s="34"/>
      <c r="C156" s="221" t="s">
        <v>456</v>
      </c>
      <c r="D156" s="221" t="s">
        <v>201</v>
      </c>
      <c r="E156" s="222" t="s">
        <v>574</v>
      </c>
      <c r="F156" s="223" t="s">
        <v>575</v>
      </c>
      <c r="G156" s="224" t="s">
        <v>176</v>
      </c>
      <c r="H156" s="225">
        <v>4</v>
      </c>
      <c r="I156" s="226"/>
      <c r="J156" s="227">
        <f>ROUND(I156*H156,2)</f>
        <v>0</v>
      </c>
      <c r="K156" s="223" t="s">
        <v>177</v>
      </c>
      <c r="L156" s="38"/>
      <c r="M156" s="228" t="s">
        <v>34</v>
      </c>
      <c r="N156" s="229" t="s">
        <v>46</v>
      </c>
      <c r="O156" s="6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7" t="s">
        <v>180</v>
      </c>
      <c r="AT156" s="187" t="s">
        <v>201</v>
      </c>
      <c r="AU156" s="187" t="s">
        <v>84</v>
      </c>
      <c r="AY156" s="16" t="s">
        <v>179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82</v>
      </c>
      <c r="BK156" s="188">
        <f>ROUND(I156*H156,2)</f>
        <v>0</v>
      </c>
      <c r="BL156" s="16" t="s">
        <v>180</v>
      </c>
      <c r="BM156" s="187" t="s">
        <v>576</v>
      </c>
    </row>
    <row r="157" spans="1:65" s="2" customFormat="1" ht="19.5">
      <c r="A157" s="33"/>
      <c r="B157" s="34"/>
      <c r="C157" s="35"/>
      <c r="D157" s="189" t="s">
        <v>182</v>
      </c>
      <c r="E157" s="35"/>
      <c r="F157" s="190" t="s">
        <v>577</v>
      </c>
      <c r="G157" s="35"/>
      <c r="H157" s="35"/>
      <c r="I157" s="114"/>
      <c r="J157" s="35"/>
      <c r="K157" s="35"/>
      <c r="L157" s="38"/>
      <c r="M157" s="191"/>
      <c r="N157" s="19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182</v>
      </c>
      <c r="AU157" s="16" t="s">
        <v>84</v>
      </c>
    </row>
    <row r="158" spans="1:65" s="2" customFormat="1" ht="19.5">
      <c r="A158" s="33"/>
      <c r="B158" s="34"/>
      <c r="C158" s="35"/>
      <c r="D158" s="189" t="s">
        <v>194</v>
      </c>
      <c r="E158" s="35"/>
      <c r="F158" s="204" t="s">
        <v>578</v>
      </c>
      <c r="G158" s="35"/>
      <c r="H158" s="35"/>
      <c r="I158" s="114"/>
      <c r="J158" s="35"/>
      <c r="K158" s="35"/>
      <c r="L158" s="38"/>
      <c r="M158" s="191"/>
      <c r="N158" s="19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194</v>
      </c>
      <c r="AU158" s="16" t="s">
        <v>84</v>
      </c>
    </row>
    <row r="159" spans="1:65" s="12" customFormat="1" ht="11.25">
      <c r="B159" s="193"/>
      <c r="C159" s="194"/>
      <c r="D159" s="189" t="s">
        <v>183</v>
      </c>
      <c r="E159" s="195" t="s">
        <v>34</v>
      </c>
      <c r="F159" s="196" t="s">
        <v>579</v>
      </c>
      <c r="G159" s="194"/>
      <c r="H159" s="197">
        <v>4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183</v>
      </c>
      <c r="AU159" s="203" t="s">
        <v>84</v>
      </c>
      <c r="AV159" s="12" t="s">
        <v>84</v>
      </c>
      <c r="AW159" s="12" t="s">
        <v>36</v>
      </c>
      <c r="AX159" s="12" t="s">
        <v>82</v>
      </c>
      <c r="AY159" s="203" t="s">
        <v>179</v>
      </c>
    </row>
    <row r="160" spans="1:65" s="2" customFormat="1" ht="21.75" customHeight="1">
      <c r="A160" s="33"/>
      <c r="B160" s="34"/>
      <c r="C160" s="221" t="s">
        <v>474</v>
      </c>
      <c r="D160" s="221" t="s">
        <v>201</v>
      </c>
      <c r="E160" s="222" t="s">
        <v>580</v>
      </c>
      <c r="F160" s="223" t="s">
        <v>581</v>
      </c>
      <c r="G160" s="224" t="s">
        <v>176</v>
      </c>
      <c r="H160" s="225">
        <v>2</v>
      </c>
      <c r="I160" s="226"/>
      <c r="J160" s="227">
        <f>ROUND(I160*H160,2)</f>
        <v>0</v>
      </c>
      <c r="K160" s="223" t="s">
        <v>177</v>
      </c>
      <c r="L160" s="38"/>
      <c r="M160" s="228" t="s">
        <v>34</v>
      </c>
      <c r="N160" s="229" t="s">
        <v>46</v>
      </c>
      <c r="O160" s="6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7" t="s">
        <v>180</v>
      </c>
      <c r="AT160" s="187" t="s">
        <v>201</v>
      </c>
      <c r="AU160" s="187" t="s">
        <v>84</v>
      </c>
      <c r="AY160" s="16" t="s">
        <v>179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82</v>
      </c>
      <c r="BK160" s="188">
        <f>ROUND(I160*H160,2)</f>
        <v>0</v>
      </c>
      <c r="BL160" s="16" t="s">
        <v>180</v>
      </c>
      <c r="BM160" s="187" t="s">
        <v>582</v>
      </c>
    </row>
    <row r="161" spans="1:65" s="2" customFormat="1" ht="19.5">
      <c r="A161" s="33"/>
      <c r="B161" s="34"/>
      <c r="C161" s="35"/>
      <c r="D161" s="189" t="s">
        <v>182</v>
      </c>
      <c r="E161" s="35"/>
      <c r="F161" s="190" t="s">
        <v>583</v>
      </c>
      <c r="G161" s="35"/>
      <c r="H161" s="35"/>
      <c r="I161" s="114"/>
      <c r="J161" s="35"/>
      <c r="K161" s="35"/>
      <c r="L161" s="38"/>
      <c r="M161" s="191"/>
      <c r="N161" s="19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182</v>
      </c>
      <c r="AU161" s="16" t="s">
        <v>84</v>
      </c>
    </row>
    <row r="162" spans="1:65" s="2" customFormat="1" ht="19.5">
      <c r="A162" s="33"/>
      <c r="B162" s="34"/>
      <c r="C162" s="35"/>
      <c r="D162" s="189" t="s">
        <v>194</v>
      </c>
      <c r="E162" s="35"/>
      <c r="F162" s="204" t="s">
        <v>578</v>
      </c>
      <c r="G162" s="35"/>
      <c r="H162" s="35"/>
      <c r="I162" s="114"/>
      <c r="J162" s="35"/>
      <c r="K162" s="35"/>
      <c r="L162" s="38"/>
      <c r="M162" s="191"/>
      <c r="N162" s="192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194</v>
      </c>
      <c r="AU162" s="16" t="s">
        <v>84</v>
      </c>
    </row>
    <row r="163" spans="1:65" s="12" customFormat="1" ht="11.25">
      <c r="B163" s="193"/>
      <c r="C163" s="194"/>
      <c r="D163" s="189" t="s">
        <v>183</v>
      </c>
      <c r="E163" s="195" t="s">
        <v>34</v>
      </c>
      <c r="F163" s="196" t="s">
        <v>440</v>
      </c>
      <c r="G163" s="194"/>
      <c r="H163" s="197">
        <v>2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183</v>
      </c>
      <c r="AU163" s="203" t="s">
        <v>84</v>
      </c>
      <c r="AV163" s="12" t="s">
        <v>84</v>
      </c>
      <c r="AW163" s="12" t="s">
        <v>36</v>
      </c>
      <c r="AX163" s="12" t="s">
        <v>82</v>
      </c>
      <c r="AY163" s="203" t="s">
        <v>179</v>
      </c>
    </row>
    <row r="164" spans="1:65" s="2" customFormat="1" ht="21.75" customHeight="1">
      <c r="A164" s="33"/>
      <c r="B164" s="34"/>
      <c r="C164" s="221" t="s">
        <v>446</v>
      </c>
      <c r="D164" s="221" t="s">
        <v>201</v>
      </c>
      <c r="E164" s="222" t="s">
        <v>584</v>
      </c>
      <c r="F164" s="223" t="s">
        <v>585</v>
      </c>
      <c r="G164" s="224" t="s">
        <v>176</v>
      </c>
      <c r="H164" s="225">
        <v>4</v>
      </c>
      <c r="I164" s="226"/>
      <c r="J164" s="227">
        <f>ROUND(I164*H164,2)</f>
        <v>0</v>
      </c>
      <c r="K164" s="223" t="s">
        <v>177</v>
      </c>
      <c r="L164" s="38"/>
      <c r="M164" s="228" t="s">
        <v>34</v>
      </c>
      <c r="N164" s="229" t="s">
        <v>46</v>
      </c>
      <c r="O164" s="6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7" t="s">
        <v>180</v>
      </c>
      <c r="AT164" s="187" t="s">
        <v>201</v>
      </c>
      <c r="AU164" s="187" t="s">
        <v>84</v>
      </c>
      <c r="AY164" s="16" t="s">
        <v>179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82</v>
      </c>
      <c r="BK164" s="188">
        <f>ROUND(I164*H164,2)</f>
        <v>0</v>
      </c>
      <c r="BL164" s="16" t="s">
        <v>180</v>
      </c>
      <c r="BM164" s="187" t="s">
        <v>586</v>
      </c>
    </row>
    <row r="165" spans="1:65" s="2" customFormat="1" ht="19.5">
      <c r="A165" s="33"/>
      <c r="B165" s="34"/>
      <c r="C165" s="35"/>
      <c r="D165" s="189" t="s">
        <v>182</v>
      </c>
      <c r="E165" s="35"/>
      <c r="F165" s="190" t="s">
        <v>587</v>
      </c>
      <c r="G165" s="35"/>
      <c r="H165" s="35"/>
      <c r="I165" s="114"/>
      <c r="J165" s="35"/>
      <c r="K165" s="35"/>
      <c r="L165" s="38"/>
      <c r="M165" s="191"/>
      <c r="N165" s="19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182</v>
      </c>
      <c r="AU165" s="16" t="s">
        <v>84</v>
      </c>
    </row>
    <row r="166" spans="1:65" s="2" customFormat="1" ht="19.5">
      <c r="A166" s="33"/>
      <c r="B166" s="34"/>
      <c r="C166" s="35"/>
      <c r="D166" s="189" t="s">
        <v>194</v>
      </c>
      <c r="E166" s="35"/>
      <c r="F166" s="204" t="s">
        <v>578</v>
      </c>
      <c r="G166" s="35"/>
      <c r="H166" s="35"/>
      <c r="I166" s="114"/>
      <c r="J166" s="35"/>
      <c r="K166" s="35"/>
      <c r="L166" s="38"/>
      <c r="M166" s="191"/>
      <c r="N166" s="19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194</v>
      </c>
      <c r="AU166" s="16" t="s">
        <v>84</v>
      </c>
    </row>
    <row r="167" spans="1:65" s="12" customFormat="1" ht="11.25">
      <c r="B167" s="193"/>
      <c r="C167" s="194"/>
      <c r="D167" s="189" t="s">
        <v>183</v>
      </c>
      <c r="E167" s="195" t="s">
        <v>34</v>
      </c>
      <c r="F167" s="196" t="s">
        <v>579</v>
      </c>
      <c r="G167" s="194"/>
      <c r="H167" s="197">
        <v>4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183</v>
      </c>
      <c r="AU167" s="203" t="s">
        <v>84</v>
      </c>
      <c r="AV167" s="12" t="s">
        <v>84</v>
      </c>
      <c r="AW167" s="12" t="s">
        <v>36</v>
      </c>
      <c r="AX167" s="12" t="s">
        <v>82</v>
      </c>
      <c r="AY167" s="203" t="s">
        <v>179</v>
      </c>
    </row>
    <row r="168" spans="1:65" s="2" customFormat="1" ht="21.75" customHeight="1">
      <c r="A168" s="33"/>
      <c r="B168" s="34"/>
      <c r="C168" s="221" t="s">
        <v>434</v>
      </c>
      <c r="D168" s="221" t="s">
        <v>201</v>
      </c>
      <c r="E168" s="222" t="s">
        <v>588</v>
      </c>
      <c r="F168" s="223" t="s">
        <v>589</v>
      </c>
      <c r="G168" s="224" t="s">
        <v>176</v>
      </c>
      <c r="H168" s="225">
        <v>2</v>
      </c>
      <c r="I168" s="226"/>
      <c r="J168" s="227">
        <f>ROUND(I168*H168,2)</f>
        <v>0</v>
      </c>
      <c r="K168" s="223" t="s">
        <v>177</v>
      </c>
      <c r="L168" s="38"/>
      <c r="M168" s="228" t="s">
        <v>34</v>
      </c>
      <c r="N168" s="229" t="s">
        <v>46</v>
      </c>
      <c r="O168" s="6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7" t="s">
        <v>180</v>
      </c>
      <c r="AT168" s="187" t="s">
        <v>201</v>
      </c>
      <c r="AU168" s="187" t="s">
        <v>84</v>
      </c>
      <c r="AY168" s="16" t="s">
        <v>179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6" t="s">
        <v>82</v>
      </c>
      <c r="BK168" s="188">
        <f>ROUND(I168*H168,2)</f>
        <v>0</v>
      </c>
      <c r="BL168" s="16" t="s">
        <v>180</v>
      </c>
      <c r="BM168" s="187" t="s">
        <v>590</v>
      </c>
    </row>
    <row r="169" spans="1:65" s="2" customFormat="1" ht="19.5">
      <c r="A169" s="33"/>
      <c r="B169" s="34"/>
      <c r="C169" s="35"/>
      <c r="D169" s="189" t="s">
        <v>182</v>
      </c>
      <c r="E169" s="35"/>
      <c r="F169" s="190" t="s">
        <v>591</v>
      </c>
      <c r="G169" s="35"/>
      <c r="H169" s="35"/>
      <c r="I169" s="114"/>
      <c r="J169" s="35"/>
      <c r="K169" s="35"/>
      <c r="L169" s="38"/>
      <c r="M169" s="191"/>
      <c r="N169" s="19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182</v>
      </c>
      <c r="AU169" s="16" t="s">
        <v>84</v>
      </c>
    </row>
    <row r="170" spans="1:65" s="2" customFormat="1" ht="19.5">
      <c r="A170" s="33"/>
      <c r="B170" s="34"/>
      <c r="C170" s="35"/>
      <c r="D170" s="189" t="s">
        <v>194</v>
      </c>
      <c r="E170" s="35"/>
      <c r="F170" s="204" t="s">
        <v>578</v>
      </c>
      <c r="G170" s="35"/>
      <c r="H170" s="35"/>
      <c r="I170" s="114"/>
      <c r="J170" s="35"/>
      <c r="K170" s="35"/>
      <c r="L170" s="38"/>
      <c r="M170" s="191"/>
      <c r="N170" s="19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194</v>
      </c>
      <c r="AU170" s="16" t="s">
        <v>84</v>
      </c>
    </row>
    <row r="171" spans="1:65" s="12" customFormat="1" ht="11.25">
      <c r="B171" s="193"/>
      <c r="C171" s="194"/>
      <c r="D171" s="189" t="s">
        <v>183</v>
      </c>
      <c r="E171" s="195" t="s">
        <v>34</v>
      </c>
      <c r="F171" s="196" t="s">
        <v>440</v>
      </c>
      <c r="G171" s="194"/>
      <c r="H171" s="197">
        <v>2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183</v>
      </c>
      <c r="AU171" s="203" t="s">
        <v>84</v>
      </c>
      <c r="AV171" s="12" t="s">
        <v>84</v>
      </c>
      <c r="AW171" s="12" t="s">
        <v>36</v>
      </c>
      <c r="AX171" s="12" t="s">
        <v>82</v>
      </c>
      <c r="AY171" s="203" t="s">
        <v>179</v>
      </c>
    </row>
    <row r="172" spans="1:65" s="13" customFormat="1" ht="25.9" customHeight="1">
      <c r="B172" s="205"/>
      <c r="C172" s="206"/>
      <c r="D172" s="207" t="s">
        <v>74</v>
      </c>
      <c r="E172" s="208" t="s">
        <v>274</v>
      </c>
      <c r="F172" s="208" t="s">
        <v>275</v>
      </c>
      <c r="G172" s="206"/>
      <c r="H172" s="206"/>
      <c r="I172" s="209"/>
      <c r="J172" s="210">
        <f>BK172</f>
        <v>0</v>
      </c>
      <c r="K172" s="206"/>
      <c r="L172" s="211"/>
      <c r="M172" s="212"/>
      <c r="N172" s="213"/>
      <c r="O172" s="213"/>
      <c r="P172" s="214">
        <f>SUM(P173:P228)</f>
        <v>0</v>
      </c>
      <c r="Q172" s="213"/>
      <c r="R172" s="214">
        <f>SUM(R173:R228)</f>
        <v>0</v>
      </c>
      <c r="S172" s="213"/>
      <c r="T172" s="215">
        <f>SUM(T173:T228)</f>
        <v>0</v>
      </c>
      <c r="AR172" s="216" t="s">
        <v>180</v>
      </c>
      <c r="AT172" s="217" t="s">
        <v>74</v>
      </c>
      <c r="AU172" s="217" t="s">
        <v>75</v>
      </c>
      <c r="AY172" s="216" t="s">
        <v>179</v>
      </c>
      <c r="BK172" s="218">
        <f>SUM(BK173:BK228)</f>
        <v>0</v>
      </c>
    </row>
    <row r="173" spans="1:65" s="2" customFormat="1" ht="21.75" customHeight="1">
      <c r="A173" s="33"/>
      <c r="B173" s="34"/>
      <c r="C173" s="221" t="s">
        <v>276</v>
      </c>
      <c r="D173" s="221" t="s">
        <v>201</v>
      </c>
      <c r="E173" s="222" t="s">
        <v>277</v>
      </c>
      <c r="F173" s="223" t="s">
        <v>278</v>
      </c>
      <c r="G173" s="224" t="s">
        <v>176</v>
      </c>
      <c r="H173" s="225">
        <v>38</v>
      </c>
      <c r="I173" s="226"/>
      <c r="J173" s="227">
        <f>ROUND(I173*H173,2)</f>
        <v>0</v>
      </c>
      <c r="K173" s="223" t="s">
        <v>177</v>
      </c>
      <c r="L173" s="38"/>
      <c r="M173" s="228" t="s">
        <v>34</v>
      </c>
      <c r="N173" s="229" t="s">
        <v>46</v>
      </c>
      <c r="O173" s="6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7" t="s">
        <v>279</v>
      </c>
      <c r="AT173" s="187" t="s">
        <v>201</v>
      </c>
      <c r="AU173" s="187" t="s">
        <v>82</v>
      </c>
      <c r="AY173" s="16" t="s">
        <v>179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6" t="s">
        <v>82</v>
      </c>
      <c r="BK173" s="188">
        <f>ROUND(I173*H173,2)</f>
        <v>0</v>
      </c>
      <c r="BL173" s="16" t="s">
        <v>279</v>
      </c>
      <c r="BM173" s="187" t="s">
        <v>280</v>
      </c>
    </row>
    <row r="174" spans="1:65" s="2" customFormat="1" ht="11.25">
      <c r="A174" s="33"/>
      <c r="B174" s="34"/>
      <c r="C174" s="35"/>
      <c r="D174" s="189" t="s">
        <v>182</v>
      </c>
      <c r="E174" s="35"/>
      <c r="F174" s="190" t="s">
        <v>278</v>
      </c>
      <c r="G174" s="35"/>
      <c r="H174" s="35"/>
      <c r="I174" s="114"/>
      <c r="J174" s="35"/>
      <c r="K174" s="35"/>
      <c r="L174" s="38"/>
      <c r="M174" s="191"/>
      <c r="N174" s="19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182</v>
      </c>
      <c r="AU174" s="16" t="s">
        <v>82</v>
      </c>
    </row>
    <row r="175" spans="1:65" s="2" customFormat="1" ht="19.5">
      <c r="A175" s="33"/>
      <c r="B175" s="34"/>
      <c r="C175" s="35"/>
      <c r="D175" s="189" t="s">
        <v>194</v>
      </c>
      <c r="E175" s="35"/>
      <c r="F175" s="204" t="s">
        <v>592</v>
      </c>
      <c r="G175" s="35"/>
      <c r="H175" s="35"/>
      <c r="I175" s="114"/>
      <c r="J175" s="35"/>
      <c r="K175" s="35"/>
      <c r="L175" s="38"/>
      <c r="M175" s="191"/>
      <c r="N175" s="192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194</v>
      </c>
      <c r="AU175" s="16" t="s">
        <v>82</v>
      </c>
    </row>
    <row r="176" spans="1:65" s="12" customFormat="1" ht="11.25">
      <c r="B176" s="193"/>
      <c r="C176" s="194"/>
      <c r="D176" s="189" t="s">
        <v>183</v>
      </c>
      <c r="E176" s="195" t="s">
        <v>34</v>
      </c>
      <c r="F176" s="196" t="s">
        <v>593</v>
      </c>
      <c r="G176" s="194"/>
      <c r="H176" s="197">
        <v>38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183</v>
      </c>
      <c r="AU176" s="203" t="s">
        <v>82</v>
      </c>
      <c r="AV176" s="12" t="s">
        <v>84</v>
      </c>
      <c r="AW176" s="12" t="s">
        <v>36</v>
      </c>
      <c r="AX176" s="12" t="s">
        <v>82</v>
      </c>
      <c r="AY176" s="203" t="s">
        <v>179</v>
      </c>
    </row>
    <row r="177" spans="1:65" s="2" customFormat="1" ht="21.75" customHeight="1">
      <c r="A177" s="33"/>
      <c r="B177" s="34"/>
      <c r="C177" s="221" t="s">
        <v>283</v>
      </c>
      <c r="D177" s="221" t="s">
        <v>201</v>
      </c>
      <c r="E177" s="222" t="s">
        <v>284</v>
      </c>
      <c r="F177" s="223" t="s">
        <v>285</v>
      </c>
      <c r="G177" s="224" t="s">
        <v>176</v>
      </c>
      <c r="H177" s="225">
        <v>38</v>
      </c>
      <c r="I177" s="226"/>
      <c r="J177" s="227">
        <f>ROUND(I177*H177,2)</f>
        <v>0</v>
      </c>
      <c r="K177" s="223" t="s">
        <v>177</v>
      </c>
      <c r="L177" s="38"/>
      <c r="M177" s="228" t="s">
        <v>34</v>
      </c>
      <c r="N177" s="229" t="s">
        <v>46</v>
      </c>
      <c r="O177" s="63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7" t="s">
        <v>279</v>
      </c>
      <c r="AT177" s="187" t="s">
        <v>201</v>
      </c>
      <c r="AU177" s="187" t="s">
        <v>82</v>
      </c>
      <c r="AY177" s="16" t="s">
        <v>179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6" t="s">
        <v>82</v>
      </c>
      <c r="BK177" s="188">
        <f>ROUND(I177*H177,2)</f>
        <v>0</v>
      </c>
      <c r="BL177" s="16" t="s">
        <v>279</v>
      </c>
      <c r="BM177" s="187" t="s">
        <v>286</v>
      </c>
    </row>
    <row r="178" spans="1:65" s="2" customFormat="1" ht="19.5">
      <c r="A178" s="33"/>
      <c r="B178" s="34"/>
      <c r="C178" s="35"/>
      <c r="D178" s="189" t="s">
        <v>182</v>
      </c>
      <c r="E178" s="35"/>
      <c r="F178" s="190" t="s">
        <v>287</v>
      </c>
      <c r="G178" s="35"/>
      <c r="H178" s="35"/>
      <c r="I178" s="114"/>
      <c r="J178" s="35"/>
      <c r="K178" s="35"/>
      <c r="L178" s="38"/>
      <c r="M178" s="191"/>
      <c r="N178" s="19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182</v>
      </c>
      <c r="AU178" s="16" t="s">
        <v>82</v>
      </c>
    </row>
    <row r="179" spans="1:65" s="2" customFormat="1" ht="19.5">
      <c r="A179" s="33"/>
      <c r="B179" s="34"/>
      <c r="C179" s="35"/>
      <c r="D179" s="189" t="s">
        <v>194</v>
      </c>
      <c r="E179" s="35"/>
      <c r="F179" s="204" t="s">
        <v>592</v>
      </c>
      <c r="G179" s="35"/>
      <c r="H179" s="35"/>
      <c r="I179" s="114"/>
      <c r="J179" s="35"/>
      <c r="K179" s="35"/>
      <c r="L179" s="38"/>
      <c r="M179" s="191"/>
      <c r="N179" s="192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194</v>
      </c>
      <c r="AU179" s="16" t="s">
        <v>82</v>
      </c>
    </row>
    <row r="180" spans="1:65" s="12" customFormat="1" ht="11.25">
      <c r="B180" s="193"/>
      <c r="C180" s="194"/>
      <c r="D180" s="189" t="s">
        <v>183</v>
      </c>
      <c r="E180" s="195" t="s">
        <v>34</v>
      </c>
      <c r="F180" s="196" t="s">
        <v>593</v>
      </c>
      <c r="G180" s="194"/>
      <c r="H180" s="197">
        <v>38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183</v>
      </c>
      <c r="AU180" s="203" t="s">
        <v>82</v>
      </c>
      <c r="AV180" s="12" t="s">
        <v>84</v>
      </c>
      <c r="AW180" s="12" t="s">
        <v>36</v>
      </c>
      <c r="AX180" s="12" t="s">
        <v>82</v>
      </c>
      <c r="AY180" s="203" t="s">
        <v>179</v>
      </c>
    </row>
    <row r="181" spans="1:65" s="2" customFormat="1" ht="21.75" customHeight="1">
      <c r="A181" s="33"/>
      <c r="B181" s="34"/>
      <c r="C181" s="221" t="s">
        <v>451</v>
      </c>
      <c r="D181" s="221" t="s">
        <v>201</v>
      </c>
      <c r="E181" s="222" t="s">
        <v>491</v>
      </c>
      <c r="F181" s="223" t="s">
        <v>492</v>
      </c>
      <c r="G181" s="224" t="s">
        <v>176</v>
      </c>
      <c r="H181" s="225">
        <v>4</v>
      </c>
      <c r="I181" s="226"/>
      <c r="J181" s="227">
        <f>ROUND(I181*H181,2)</f>
        <v>0</v>
      </c>
      <c r="K181" s="223" t="s">
        <v>177</v>
      </c>
      <c r="L181" s="38"/>
      <c r="M181" s="228" t="s">
        <v>34</v>
      </c>
      <c r="N181" s="229" t="s">
        <v>46</v>
      </c>
      <c r="O181" s="63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7" t="s">
        <v>279</v>
      </c>
      <c r="AT181" s="187" t="s">
        <v>201</v>
      </c>
      <c r="AU181" s="187" t="s">
        <v>82</v>
      </c>
      <c r="AY181" s="16" t="s">
        <v>179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6" t="s">
        <v>82</v>
      </c>
      <c r="BK181" s="188">
        <f>ROUND(I181*H181,2)</f>
        <v>0</v>
      </c>
      <c r="BL181" s="16" t="s">
        <v>279</v>
      </c>
      <c r="BM181" s="187" t="s">
        <v>594</v>
      </c>
    </row>
    <row r="182" spans="1:65" s="2" customFormat="1" ht="11.25">
      <c r="A182" s="33"/>
      <c r="B182" s="34"/>
      <c r="C182" s="35"/>
      <c r="D182" s="189" t="s">
        <v>182</v>
      </c>
      <c r="E182" s="35"/>
      <c r="F182" s="190" t="s">
        <v>492</v>
      </c>
      <c r="G182" s="35"/>
      <c r="H182" s="35"/>
      <c r="I182" s="114"/>
      <c r="J182" s="35"/>
      <c r="K182" s="35"/>
      <c r="L182" s="38"/>
      <c r="M182" s="191"/>
      <c r="N182" s="19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182</v>
      </c>
      <c r="AU182" s="16" t="s">
        <v>82</v>
      </c>
    </row>
    <row r="183" spans="1:65" s="2" customFormat="1" ht="19.5">
      <c r="A183" s="33"/>
      <c r="B183" s="34"/>
      <c r="C183" s="35"/>
      <c r="D183" s="189" t="s">
        <v>194</v>
      </c>
      <c r="E183" s="35"/>
      <c r="F183" s="204" t="s">
        <v>595</v>
      </c>
      <c r="G183" s="35"/>
      <c r="H183" s="35"/>
      <c r="I183" s="114"/>
      <c r="J183" s="35"/>
      <c r="K183" s="35"/>
      <c r="L183" s="38"/>
      <c r="M183" s="191"/>
      <c r="N183" s="192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194</v>
      </c>
      <c r="AU183" s="16" t="s">
        <v>82</v>
      </c>
    </row>
    <row r="184" spans="1:65" s="12" customFormat="1" ht="11.25">
      <c r="B184" s="193"/>
      <c r="C184" s="194"/>
      <c r="D184" s="189" t="s">
        <v>183</v>
      </c>
      <c r="E184" s="195" t="s">
        <v>34</v>
      </c>
      <c r="F184" s="196" t="s">
        <v>243</v>
      </c>
      <c r="G184" s="194"/>
      <c r="H184" s="197">
        <v>4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183</v>
      </c>
      <c r="AU184" s="203" t="s">
        <v>82</v>
      </c>
      <c r="AV184" s="12" t="s">
        <v>84</v>
      </c>
      <c r="AW184" s="12" t="s">
        <v>36</v>
      </c>
      <c r="AX184" s="12" t="s">
        <v>82</v>
      </c>
      <c r="AY184" s="203" t="s">
        <v>179</v>
      </c>
    </row>
    <row r="185" spans="1:65" s="2" customFormat="1" ht="21.75" customHeight="1">
      <c r="A185" s="33"/>
      <c r="B185" s="34"/>
      <c r="C185" s="221" t="s">
        <v>406</v>
      </c>
      <c r="D185" s="221" t="s">
        <v>201</v>
      </c>
      <c r="E185" s="222" t="s">
        <v>496</v>
      </c>
      <c r="F185" s="223" t="s">
        <v>497</v>
      </c>
      <c r="G185" s="224" t="s">
        <v>176</v>
      </c>
      <c r="H185" s="225">
        <v>4</v>
      </c>
      <c r="I185" s="226"/>
      <c r="J185" s="227">
        <f>ROUND(I185*H185,2)</f>
        <v>0</v>
      </c>
      <c r="K185" s="223" t="s">
        <v>177</v>
      </c>
      <c r="L185" s="38"/>
      <c r="M185" s="228" t="s">
        <v>34</v>
      </c>
      <c r="N185" s="229" t="s">
        <v>46</v>
      </c>
      <c r="O185" s="63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7" t="s">
        <v>279</v>
      </c>
      <c r="AT185" s="187" t="s">
        <v>201</v>
      </c>
      <c r="AU185" s="187" t="s">
        <v>82</v>
      </c>
      <c r="AY185" s="16" t="s">
        <v>179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6" t="s">
        <v>82</v>
      </c>
      <c r="BK185" s="188">
        <f>ROUND(I185*H185,2)</f>
        <v>0</v>
      </c>
      <c r="BL185" s="16" t="s">
        <v>279</v>
      </c>
      <c r="BM185" s="187" t="s">
        <v>596</v>
      </c>
    </row>
    <row r="186" spans="1:65" s="2" customFormat="1" ht="11.25">
      <c r="A186" s="33"/>
      <c r="B186" s="34"/>
      <c r="C186" s="35"/>
      <c r="D186" s="189" t="s">
        <v>182</v>
      </c>
      <c r="E186" s="35"/>
      <c r="F186" s="190" t="s">
        <v>499</v>
      </c>
      <c r="G186" s="35"/>
      <c r="H186" s="35"/>
      <c r="I186" s="114"/>
      <c r="J186" s="35"/>
      <c r="K186" s="35"/>
      <c r="L186" s="38"/>
      <c r="M186" s="191"/>
      <c r="N186" s="19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182</v>
      </c>
      <c r="AU186" s="16" t="s">
        <v>82</v>
      </c>
    </row>
    <row r="187" spans="1:65" s="2" customFormat="1" ht="19.5">
      <c r="A187" s="33"/>
      <c r="B187" s="34"/>
      <c r="C187" s="35"/>
      <c r="D187" s="189" t="s">
        <v>194</v>
      </c>
      <c r="E187" s="35"/>
      <c r="F187" s="204" t="s">
        <v>595</v>
      </c>
      <c r="G187" s="35"/>
      <c r="H187" s="35"/>
      <c r="I187" s="114"/>
      <c r="J187" s="35"/>
      <c r="K187" s="35"/>
      <c r="L187" s="38"/>
      <c r="M187" s="191"/>
      <c r="N187" s="192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194</v>
      </c>
      <c r="AU187" s="16" t="s">
        <v>82</v>
      </c>
    </row>
    <row r="188" spans="1:65" s="12" customFormat="1" ht="11.25">
      <c r="B188" s="193"/>
      <c r="C188" s="194"/>
      <c r="D188" s="189" t="s">
        <v>183</v>
      </c>
      <c r="E188" s="195" t="s">
        <v>34</v>
      </c>
      <c r="F188" s="196" t="s">
        <v>243</v>
      </c>
      <c r="G188" s="194"/>
      <c r="H188" s="197">
        <v>4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183</v>
      </c>
      <c r="AU188" s="203" t="s">
        <v>82</v>
      </c>
      <c r="AV188" s="12" t="s">
        <v>84</v>
      </c>
      <c r="AW188" s="12" t="s">
        <v>36</v>
      </c>
      <c r="AX188" s="12" t="s">
        <v>82</v>
      </c>
      <c r="AY188" s="203" t="s">
        <v>179</v>
      </c>
    </row>
    <row r="189" spans="1:65" s="2" customFormat="1" ht="21.75" customHeight="1">
      <c r="A189" s="33"/>
      <c r="B189" s="34"/>
      <c r="C189" s="221" t="s">
        <v>312</v>
      </c>
      <c r="D189" s="221" t="s">
        <v>201</v>
      </c>
      <c r="E189" s="222" t="s">
        <v>313</v>
      </c>
      <c r="F189" s="223" t="s">
        <v>314</v>
      </c>
      <c r="G189" s="224" t="s">
        <v>192</v>
      </c>
      <c r="H189" s="225">
        <v>216</v>
      </c>
      <c r="I189" s="226"/>
      <c r="J189" s="227">
        <f>ROUND(I189*H189,2)</f>
        <v>0</v>
      </c>
      <c r="K189" s="223" t="s">
        <v>177</v>
      </c>
      <c r="L189" s="38"/>
      <c r="M189" s="228" t="s">
        <v>34</v>
      </c>
      <c r="N189" s="229" t="s">
        <v>46</v>
      </c>
      <c r="O189" s="63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7" t="s">
        <v>279</v>
      </c>
      <c r="AT189" s="187" t="s">
        <v>201</v>
      </c>
      <c r="AU189" s="187" t="s">
        <v>82</v>
      </c>
      <c r="AY189" s="16" t="s">
        <v>179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6" t="s">
        <v>82</v>
      </c>
      <c r="BK189" s="188">
        <f>ROUND(I189*H189,2)</f>
        <v>0</v>
      </c>
      <c r="BL189" s="16" t="s">
        <v>279</v>
      </c>
      <c r="BM189" s="187" t="s">
        <v>315</v>
      </c>
    </row>
    <row r="190" spans="1:65" s="2" customFormat="1" ht="58.5">
      <c r="A190" s="33"/>
      <c r="B190" s="34"/>
      <c r="C190" s="35"/>
      <c r="D190" s="189" t="s">
        <v>182</v>
      </c>
      <c r="E190" s="35"/>
      <c r="F190" s="190" t="s">
        <v>316</v>
      </c>
      <c r="G190" s="35"/>
      <c r="H190" s="35"/>
      <c r="I190" s="114"/>
      <c r="J190" s="35"/>
      <c r="K190" s="35"/>
      <c r="L190" s="38"/>
      <c r="M190" s="191"/>
      <c r="N190" s="19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182</v>
      </c>
      <c r="AU190" s="16" t="s">
        <v>82</v>
      </c>
    </row>
    <row r="191" spans="1:65" s="2" customFormat="1" ht="19.5">
      <c r="A191" s="33"/>
      <c r="B191" s="34"/>
      <c r="C191" s="35"/>
      <c r="D191" s="189" t="s">
        <v>194</v>
      </c>
      <c r="E191" s="35"/>
      <c r="F191" s="204" t="s">
        <v>317</v>
      </c>
      <c r="G191" s="35"/>
      <c r="H191" s="35"/>
      <c r="I191" s="114"/>
      <c r="J191" s="35"/>
      <c r="K191" s="35"/>
      <c r="L191" s="38"/>
      <c r="M191" s="191"/>
      <c r="N191" s="192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194</v>
      </c>
      <c r="AU191" s="16" t="s">
        <v>82</v>
      </c>
    </row>
    <row r="192" spans="1:65" s="12" customFormat="1" ht="11.25">
      <c r="B192" s="193"/>
      <c r="C192" s="194"/>
      <c r="D192" s="189" t="s">
        <v>183</v>
      </c>
      <c r="E192" s="195" t="s">
        <v>34</v>
      </c>
      <c r="F192" s="196" t="s">
        <v>370</v>
      </c>
      <c r="G192" s="194"/>
      <c r="H192" s="197">
        <v>216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183</v>
      </c>
      <c r="AU192" s="203" t="s">
        <v>82</v>
      </c>
      <c r="AV192" s="12" t="s">
        <v>84</v>
      </c>
      <c r="AW192" s="12" t="s">
        <v>36</v>
      </c>
      <c r="AX192" s="12" t="s">
        <v>82</v>
      </c>
      <c r="AY192" s="203" t="s">
        <v>179</v>
      </c>
    </row>
    <row r="193" spans="1:65" s="2" customFormat="1" ht="21.75" customHeight="1">
      <c r="A193" s="33"/>
      <c r="B193" s="34"/>
      <c r="C193" s="221" t="s">
        <v>399</v>
      </c>
      <c r="D193" s="221" t="s">
        <v>201</v>
      </c>
      <c r="E193" s="222" t="s">
        <v>299</v>
      </c>
      <c r="F193" s="223" t="s">
        <v>300</v>
      </c>
      <c r="G193" s="224" t="s">
        <v>192</v>
      </c>
      <c r="H193" s="225">
        <v>18.521000000000001</v>
      </c>
      <c r="I193" s="226"/>
      <c r="J193" s="227">
        <f>ROUND(I193*H193,2)</f>
        <v>0</v>
      </c>
      <c r="K193" s="223" t="s">
        <v>177</v>
      </c>
      <c r="L193" s="38"/>
      <c r="M193" s="228" t="s">
        <v>34</v>
      </c>
      <c r="N193" s="229" t="s">
        <v>46</v>
      </c>
      <c r="O193" s="63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7" t="s">
        <v>279</v>
      </c>
      <c r="AT193" s="187" t="s">
        <v>201</v>
      </c>
      <c r="AU193" s="187" t="s">
        <v>82</v>
      </c>
      <c r="AY193" s="16" t="s">
        <v>179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6" t="s">
        <v>82</v>
      </c>
      <c r="BK193" s="188">
        <f>ROUND(I193*H193,2)</f>
        <v>0</v>
      </c>
      <c r="BL193" s="16" t="s">
        <v>279</v>
      </c>
      <c r="BM193" s="187" t="s">
        <v>597</v>
      </c>
    </row>
    <row r="194" spans="1:65" s="2" customFormat="1" ht="58.5">
      <c r="A194" s="33"/>
      <c r="B194" s="34"/>
      <c r="C194" s="35"/>
      <c r="D194" s="189" t="s">
        <v>182</v>
      </c>
      <c r="E194" s="35"/>
      <c r="F194" s="190" t="s">
        <v>302</v>
      </c>
      <c r="G194" s="35"/>
      <c r="H194" s="35"/>
      <c r="I194" s="114"/>
      <c r="J194" s="35"/>
      <c r="K194" s="35"/>
      <c r="L194" s="38"/>
      <c r="M194" s="191"/>
      <c r="N194" s="19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182</v>
      </c>
      <c r="AU194" s="16" t="s">
        <v>82</v>
      </c>
    </row>
    <row r="195" spans="1:65" s="2" customFormat="1" ht="19.5">
      <c r="A195" s="33"/>
      <c r="B195" s="34"/>
      <c r="C195" s="35"/>
      <c r="D195" s="189" t="s">
        <v>194</v>
      </c>
      <c r="E195" s="35"/>
      <c r="F195" s="204" t="s">
        <v>303</v>
      </c>
      <c r="G195" s="35"/>
      <c r="H195" s="35"/>
      <c r="I195" s="114"/>
      <c r="J195" s="35"/>
      <c r="K195" s="35"/>
      <c r="L195" s="38"/>
      <c r="M195" s="191"/>
      <c r="N195" s="192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194</v>
      </c>
      <c r="AU195" s="16" t="s">
        <v>82</v>
      </c>
    </row>
    <row r="196" spans="1:65" s="12" customFormat="1" ht="11.25">
      <c r="B196" s="193"/>
      <c r="C196" s="194"/>
      <c r="D196" s="189" t="s">
        <v>183</v>
      </c>
      <c r="E196" s="195" t="s">
        <v>34</v>
      </c>
      <c r="F196" s="196" t="s">
        <v>598</v>
      </c>
      <c r="G196" s="194"/>
      <c r="H196" s="197">
        <v>18.521000000000001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183</v>
      </c>
      <c r="AU196" s="203" t="s">
        <v>82</v>
      </c>
      <c r="AV196" s="12" t="s">
        <v>84</v>
      </c>
      <c r="AW196" s="12" t="s">
        <v>36</v>
      </c>
      <c r="AX196" s="12" t="s">
        <v>82</v>
      </c>
      <c r="AY196" s="203" t="s">
        <v>179</v>
      </c>
    </row>
    <row r="197" spans="1:65" s="2" customFormat="1" ht="21.75" customHeight="1">
      <c r="A197" s="33"/>
      <c r="B197" s="34"/>
      <c r="C197" s="221" t="s">
        <v>482</v>
      </c>
      <c r="D197" s="221" t="s">
        <v>201</v>
      </c>
      <c r="E197" s="222" t="s">
        <v>319</v>
      </c>
      <c r="F197" s="223" t="s">
        <v>320</v>
      </c>
      <c r="G197" s="224" t="s">
        <v>192</v>
      </c>
      <c r="H197" s="225">
        <v>18.521000000000001</v>
      </c>
      <c r="I197" s="226"/>
      <c r="J197" s="227">
        <f>ROUND(I197*H197,2)</f>
        <v>0</v>
      </c>
      <c r="K197" s="223" t="s">
        <v>177</v>
      </c>
      <c r="L197" s="38"/>
      <c r="M197" s="228" t="s">
        <v>34</v>
      </c>
      <c r="N197" s="229" t="s">
        <v>46</v>
      </c>
      <c r="O197" s="63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7" t="s">
        <v>279</v>
      </c>
      <c r="AT197" s="187" t="s">
        <v>201</v>
      </c>
      <c r="AU197" s="187" t="s">
        <v>82</v>
      </c>
      <c r="AY197" s="16" t="s">
        <v>179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6" t="s">
        <v>82</v>
      </c>
      <c r="BK197" s="188">
        <f>ROUND(I197*H197,2)</f>
        <v>0</v>
      </c>
      <c r="BL197" s="16" t="s">
        <v>279</v>
      </c>
      <c r="BM197" s="187" t="s">
        <v>599</v>
      </c>
    </row>
    <row r="198" spans="1:65" s="2" customFormat="1" ht="29.25">
      <c r="A198" s="33"/>
      <c r="B198" s="34"/>
      <c r="C198" s="35"/>
      <c r="D198" s="189" t="s">
        <v>182</v>
      </c>
      <c r="E198" s="35"/>
      <c r="F198" s="190" t="s">
        <v>322</v>
      </c>
      <c r="G198" s="35"/>
      <c r="H198" s="35"/>
      <c r="I198" s="114"/>
      <c r="J198" s="35"/>
      <c r="K198" s="35"/>
      <c r="L198" s="38"/>
      <c r="M198" s="191"/>
      <c r="N198" s="19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182</v>
      </c>
      <c r="AU198" s="16" t="s">
        <v>82</v>
      </c>
    </row>
    <row r="199" spans="1:65" s="2" customFormat="1" ht="19.5">
      <c r="A199" s="33"/>
      <c r="B199" s="34"/>
      <c r="C199" s="35"/>
      <c r="D199" s="189" t="s">
        <v>194</v>
      </c>
      <c r="E199" s="35"/>
      <c r="F199" s="204" t="s">
        <v>323</v>
      </c>
      <c r="G199" s="35"/>
      <c r="H199" s="35"/>
      <c r="I199" s="114"/>
      <c r="J199" s="35"/>
      <c r="K199" s="35"/>
      <c r="L199" s="38"/>
      <c r="M199" s="191"/>
      <c r="N199" s="192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194</v>
      </c>
      <c r="AU199" s="16" t="s">
        <v>82</v>
      </c>
    </row>
    <row r="200" spans="1:65" s="12" customFormat="1" ht="11.25">
      <c r="B200" s="193"/>
      <c r="C200" s="194"/>
      <c r="D200" s="189" t="s">
        <v>183</v>
      </c>
      <c r="E200" s="195" t="s">
        <v>34</v>
      </c>
      <c r="F200" s="196" t="s">
        <v>600</v>
      </c>
      <c r="G200" s="194"/>
      <c r="H200" s="197">
        <v>18.521000000000001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183</v>
      </c>
      <c r="AU200" s="203" t="s">
        <v>82</v>
      </c>
      <c r="AV200" s="12" t="s">
        <v>84</v>
      </c>
      <c r="AW200" s="12" t="s">
        <v>36</v>
      </c>
      <c r="AX200" s="12" t="s">
        <v>82</v>
      </c>
      <c r="AY200" s="203" t="s">
        <v>179</v>
      </c>
    </row>
    <row r="201" spans="1:65" s="2" customFormat="1" ht="21.75" customHeight="1">
      <c r="A201" s="33"/>
      <c r="B201" s="34"/>
      <c r="C201" s="221" t="s">
        <v>324</v>
      </c>
      <c r="D201" s="221" t="s">
        <v>201</v>
      </c>
      <c r="E201" s="222" t="s">
        <v>325</v>
      </c>
      <c r="F201" s="223" t="s">
        <v>326</v>
      </c>
      <c r="G201" s="224" t="s">
        <v>192</v>
      </c>
      <c r="H201" s="225">
        <v>25.280999999999999</v>
      </c>
      <c r="I201" s="226"/>
      <c r="J201" s="227">
        <f>ROUND(I201*H201,2)</f>
        <v>0</v>
      </c>
      <c r="K201" s="223" t="s">
        <v>177</v>
      </c>
      <c r="L201" s="38"/>
      <c r="M201" s="228" t="s">
        <v>34</v>
      </c>
      <c r="N201" s="229" t="s">
        <v>46</v>
      </c>
      <c r="O201" s="63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7" t="s">
        <v>279</v>
      </c>
      <c r="AT201" s="187" t="s">
        <v>201</v>
      </c>
      <c r="AU201" s="187" t="s">
        <v>82</v>
      </c>
      <c r="AY201" s="16" t="s">
        <v>179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6" t="s">
        <v>82</v>
      </c>
      <c r="BK201" s="188">
        <f>ROUND(I201*H201,2)</f>
        <v>0</v>
      </c>
      <c r="BL201" s="16" t="s">
        <v>279</v>
      </c>
      <c r="BM201" s="187" t="s">
        <v>327</v>
      </c>
    </row>
    <row r="202" spans="1:65" s="2" customFormat="1" ht="58.5">
      <c r="A202" s="33"/>
      <c r="B202" s="34"/>
      <c r="C202" s="35"/>
      <c r="D202" s="189" t="s">
        <v>182</v>
      </c>
      <c r="E202" s="35"/>
      <c r="F202" s="190" t="s">
        <v>328</v>
      </c>
      <c r="G202" s="35"/>
      <c r="H202" s="35"/>
      <c r="I202" s="114"/>
      <c r="J202" s="35"/>
      <c r="K202" s="35"/>
      <c r="L202" s="38"/>
      <c r="M202" s="191"/>
      <c r="N202" s="19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182</v>
      </c>
      <c r="AU202" s="16" t="s">
        <v>82</v>
      </c>
    </row>
    <row r="203" spans="1:65" s="2" customFormat="1" ht="19.5">
      <c r="A203" s="33"/>
      <c r="B203" s="34"/>
      <c r="C203" s="35"/>
      <c r="D203" s="189" t="s">
        <v>194</v>
      </c>
      <c r="E203" s="35"/>
      <c r="F203" s="204" t="s">
        <v>329</v>
      </c>
      <c r="G203" s="35"/>
      <c r="H203" s="35"/>
      <c r="I203" s="114"/>
      <c r="J203" s="35"/>
      <c r="K203" s="35"/>
      <c r="L203" s="38"/>
      <c r="M203" s="191"/>
      <c r="N203" s="192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194</v>
      </c>
      <c r="AU203" s="16" t="s">
        <v>82</v>
      </c>
    </row>
    <row r="204" spans="1:65" s="12" customFormat="1" ht="11.25">
      <c r="B204" s="193"/>
      <c r="C204" s="194"/>
      <c r="D204" s="189" t="s">
        <v>183</v>
      </c>
      <c r="E204" s="195" t="s">
        <v>34</v>
      </c>
      <c r="F204" s="196" t="s">
        <v>601</v>
      </c>
      <c r="G204" s="194"/>
      <c r="H204" s="197">
        <v>25.280999999999999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183</v>
      </c>
      <c r="AU204" s="203" t="s">
        <v>82</v>
      </c>
      <c r="AV204" s="12" t="s">
        <v>84</v>
      </c>
      <c r="AW204" s="12" t="s">
        <v>36</v>
      </c>
      <c r="AX204" s="12" t="s">
        <v>82</v>
      </c>
      <c r="AY204" s="203" t="s">
        <v>179</v>
      </c>
    </row>
    <row r="205" spans="1:65" s="2" customFormat="1" ht="21.75" customHeight="1">
      <c r="A205" s="33"/>
      <c r="B205" s="34"/>
      <c r="C205" s="221" t="s">
        <v>602</v>
      </c>
      <c r="D205" s="221" t="s">
        <v>201</v>
      </c>
      <c r="E205" s="222" t="s">
        <v>603</v>
      </c>
      <c r="F205" s="223" t="s">
        <v>604</v>
      </c>
      <c r="G205" s="224" t="s">
        <v>192</v>
      </c>
      <c r="H205" s="225">
        <v>24.016999999999999</v>
      </c>
      <c r="I205" s="226"/>
      <c r="J205" s="227">
        <f>ROUND(I205*H205,2)</f>
        <v>0</v>
      </c>
      <c r="K205" s="223" t="s">
        <v>177</v>
      </c>
      <c r="L205" s="38"/>
      <c r="M205" s="228" t="s">
        <v>34</v>
      </c>
      <c r="N205" s="229" t="s">
        <v>46</v>
      </c>
      <c r="O205" s="63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7" t="s">
        <v>279</v>
      </c>
      <c r="AT205" s="187" t="s">
        <v>201</v>
      </c>
      <c r="AU205" s="187" t="s">
        <v>82</v>
      </c>
      <c r="AY205" s="16" t="s">
        <v>179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6" t="s">
        <v>82</v>
      </c>
      <c r="BK205" s="188">
        <f>ROUND(I205*H205,2)</f>
        <v>0</v>
      </c>
      <c r="BL205" s="16" t="s">
        <v>279</v>
      </c>
      <c r="BM205" s="187" t="s">
        <v>605</v>
      </c>
    </row>
    <row r="206" spans="1:65" s="2" customFormat="1" ht="58.5">
      <c r="A206" s="33"/>
      <c r="B206" s="34"/>
      <c r="C206" s="35"/>
      <c r="D206" s="189" t="s">
        <v>182</v>
      </c>
      <c r="E206" s="35"/>
      <c r="F206" s="190" t="s">
        <v>606</v>
      </c>
      <c r="G206" s="35"/>
      <c r="H206" s="35"/>
      <c r="I206" s="114"/>
      <c r="J206" s="35"/>
      <c r="K206" s="35"/>
      <c r="L206" s="38"/>
      <c r="M206" s="191"/>
      <c r="N206" s="19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182</v>
      </c>
      <c r="AU206" s="16" t="s">
        <v>82</v>
      </c>
    </row>
    <row r="207" spans="1:65" s="2" customFormat="1" ht="19.5">
      <c r="A207" s="33"/>
      <c r="B207" s="34"/>
      <c r="C207" s="35"/>
      <c r="D207" s="189" t="s">
        <v>194</v>
      </c>
      <c r="E207" s="35"/>
      <c r="F207" s="204" t="s">
        <v>607</v>
      </c>
      <c r="G207" s="35"/>
      <c r="H207" s="35"/>
      <c r="I207" s="114"/>
      <c r="J207" s="35"/>
      <c r="K207" s="35"/>
      <c r="L207" s="38"/>
      <c r="M207" s="191"/>
      <c r="N207" s="192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194</v>
      </c>
      <c r="AU207" s="16" t="s">
        <v>82</v>
      </c>
    </row>
    <row r="208" spans="1:65" s="12" customFormat="1" ht="11.25">
      <c r="B208" s="193"/>
      <c r="C208" s="194"/>
      <c r="D208" s="189" t="s">
        <v>183</v>
      </c>
      <c r="E208" s="195" t="s">
        <v>34</v>
      </c>
      <c r="F208" s="196" t="s">
        <v>608</v>
      </c>
      <c r="G208" s="194"/>
      <c r="H208" s="197">
        <v>24.016999999999999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183</v>
      </c>
      <c r="AU208" s="203" t="s">
        <v>82</v>
      </c>
      <c r="AV208" s="12" t="s">
        <v>84</v>
      </c>
      <c r="AW208" s="12" t="s">
        <v>36</v>
      </c>
      <c r="AX208" s="12" t="s">
        <v>82</v>
      </c>
      <c r="AY208" s="203" t="s">
        <v>179</v>
      </c>
    </row>
    <row r="209" spans="1:65" s="2" customFormat="1" ht="21.75" customHeight="1">
      <c r="A209" s="33"/>
      <c r="B209" s="34"/>
      <c r="C209" s="221" t="s">
        <v>609</v>
      </c>
      <c r="D209" s="221" t="s">
        <v>201</v>
      </c>
      <c r="E209" s="222" t="s">
        <v>306</v>
      </c>
      <c r="F209" s="223" t="s">
        <v>307</v>
      </c>
      <c r="G209" s="224" t="s">
        <v>192</v>
      </c>
      <c r="H209" s="225">
        <v>17.594999999999999</v>
      </c>
      <c r="I209" s="226"/>
      <c r="J209" s="227">
        <f>ROUND(I209*H209,2)</f>
        <v>0</v>
      </c>
      <c r="K209" s="223" t="s">
        <v>177</v>
      </c>
      <c r="L209" s="38"/>
      <c r="M209" s="228" t="s">
        <v>34</v>
      </c>
      <c r="N209" s="229" t="s">
        <v>46</v>
      </c>
      <c r="O209" s="63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7" t="s">
        <v>279</v>
      </c>
      <c r="AT209" s="187" t="s">
        <v>201</v>
      </c>
      <c r="AU209" s="187" t="s">
        <v>82</v>
      </c>
      <c r="AY209" s="16" t="s">
        <v>179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6" t="s">
        <v>82</v>
      </c>
      <c r="BK209" s="188">
        <f>ROUND(I209*H209,2)</f>
        <v>0</v>
      </c>
      <c r="BL209" s="16" t="s">
        <v>279</v>
      </c>
      <c r="BM209" s="187" t="s">
        <v>610</v>
      </c>
    </row>
    <row r="210" spans="1:65" s="2" customFormat="1" ht="58.5">
      <c r="A210" s="33"/>
      <c r="B210" s="34"/>
      <c r="C210" s="35"/>
      <c r="D210" s="189" t="s">
        <v>182</v>
      </c>
      <c r="E210" s="35"/>
      <c r="F210" s="190" t="s">
        <v>309</v>
      </c>
      <c r="G210" s="35"/>
      <c r="H210" s="35"/>
      <c r="I210" s="114"/>
      <c r="J210" s="35"/>
      <c r="K210" s="35"/>
      <c r="L210" s="38"/>
      <c r="M210" s="191"/>
      <c r="N210" s="192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182</v>
      </c>
      <c r="AU210" s="16" t="s">
        <v>82</v>
      </c>
    </row>
    <row r="211" spans="1:65" s="2" customFormat="1" ht="19.5">
      <c r="A211" s="33"/>
      <c r="B211" s="34"/>
      <c r="C211" s="35"/>
      <c r="D211" s="189" t="s">
        <v>194</v>
      </c>
      <c r="E211" s="35"/>
      <c r="F211" s="204" t="s">
        <v>611</v>
      </c>
      <c r="G211" s="35"/>
      <c r="H211" s="35"/>
      <c r="I211" s="114"/>
      <c r="J211" s="35"/>
      <c r="K211" s="35"/>
      <c r="L211" s="38"/>
      <c r="M211" s="191"/>
      <c r="N211" s="192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194</v>
      </c>
      <c r="AU211" s="16" t="s">
        <v>82</v>
      </c>
    </row>
    <row r="212" spans="1:65" s="12" customFormat="1" ht="11.25">
      <c r="B212" s="193"/>
      <c r="C212" s="194"/>
      <c r="D212" s="189" t="s">
        <v>183</v>
      </c>
      <c r="E212" s="195" t="s">
        <v>34</v>
      </c>
      <c r="F212" s="196" t="s">
        <v>612</v>
      </c>
      <c r="G212" s="194"/>
      <c r="H212" s="197">
        <v>17.594999999999999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183</v>
      </c>
      <c r="AU212" s="203" t="s">
        <v>82</v>
      </c>
      <c r="AV212" s="12" t="s">
        <v>84</v>
      </c>
      <c r="AW212" s="12" t="s">
        <v>36</v>
      </c>
      <c r="AX212" s="12" t="s">
        <v>82</v>
      </c>
      <c r="AY212" s="203" t="s">
        <v>179</v>
      </c>
    </row>
    <row r="213" spans="1:65" s="2" customFormat="1" ht="21.75" customHeight="1">
      <c r="A213" s="33"/>
      <c r="B213" s="34"/>
      <c r="C213" s="221" t="s">
        <v>331</v>
      </c>
      <c r="D213" s="221" t="s">
        <v>201</v>
      </c>
      <c r="E213" s="222" t="s">
        <v>332</v>
      </c>
      <c r="F213" s="223" t="s">
        <v>333</v>
      </c>
      <c r="G213" s="224" t="s">
        <v>192</v>
      </c>
      <c r="H213" s="225">
        <v>1.9</v>
      </c>
      <c r="I213" s="226"/>
      <c r="J213" s="227">
        <f>ROUND(I213*H213,2)</f>
        <v>0</v>
      </c>
      <c r="K213" s="223" t="s">
        <v>177</v>
      </c>
      <c r="L213" s="38"/>
      <c r="M213" s="228" t="s">
        <v>34</v>
      </c>
      <c r="N213" s="229" t="s">
        <v>46</v>
      </c>
      <c r="O213" s="6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7" t="s">
        <v>279</v>
      </c>
      <c r="AT213" s="187" t="s">
        <v>201</v>
      </c>
      <c r="AU213" s="187" t="s">
        <v>82</v>
      </c>
      <c r="AY213" s="16" t="s">
        <v>179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6" t="s">
        <v>82</v>
      </c>
      <c r="BK213" s="188">
        <f>ROUND(I213*H213,2)</f>
        <v>0</v>
      </c>
      <c r="BL213" s="16" t="s">
        <v>279</v>
      </c>
      <c r="BM213" s="187" t="s">
        <v>334</v>
      </c>
    </row>
    <row r="214" spans="1:65" s="2" customFormat="1" ht="58.5">
      <c r="A214" s="33"/>
      <c r="B214" s="34"/>
      <c r="C214" s="35"/>
      <c r="D214" s="189" t="s">
        <v>182</v>
      </c>
      <c r="E214" s="35"/>
      <c r="F214" s="190" t="s">
        <v>335</v>
      </c>
      <c r="G214" s="35"/>
      <c r="H214" s="35"/>
      <c r="I214" s="114"/>
      <c r="J214" s="35"/>
      <c r="K214" s="35"/>
      <c r="L214" s="38"/>
      <c r="M214" s="191"/>
      <c r="N214" s="19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182</v>
      </c>
      <c r="AU214" s="16" t="s">
        <v>82</v>
      </c>
    </row>
    <row r="215" spans="1:65" s="2" customFormat="1" ht="19.5">
      <c r="A215" s="33"/>
      <c r="B215" s="34"/>
      <c r="C215" s="35"/>
      <c r="D215" s="189" t="s">
        <v>194</v>
      </c>
      <c r="E215" s="35"/>
      <c r="F215" s="204" t="s">
        <v>336</v>
      </c>
      <c r="G215" s="35"/>
      <c r="H215" s="35"/>
      <c r="I215" s="114"/>
      <c r="J215" s="35"/>
      <c r="K215" s="35"/>
      <c r="L215" s="38"/>
      <c r="M215" s="191"/>
      <c r="N215" s="192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194</v>
      </c>
      <c r="AU215" s="16" t="s">
        <v>82</v>
      </c>
    </row>
    <row r="216" spans="1:65" s="12" customFormat="1" ht="11.25">
      <c r="B216" s="193"/>
      <c r="C216" s="194"/>
      <c r="D216" s="189" t="s">
        <v>183</v>
      </c>
      <c r="E216" s="195" t="s">
        <v>34</v>
      </c>
      <c r="F216" s="196" t="s">
        <v>613</v>
      </c>
      <c r="G216" s="194"/>
      <c r="H216" s="197">
        <v>1.9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183</v>
      </c>
      <c r="AU216" s="203" t="s">
        <v>82</v>
      </c>
      <c r="AV216" s="12" t="s">
        <v>84</v>
      </c>
      <c r="AW216" s="12" t="s">
        <v>36</v>
      </c>
      <c r="AX216" s="12" t="s">
        <v>82</v>
      </c>
      <c r="AY216" s="203" t="s">
        <v>179</v>
      </c>
    </row>
    <row r="217" spans="1:65" s="2" customFormat="1" ht="21.75" customHeight="1">
      <c r="A217" s="33"/>
      <c r="B217" s="34"/>
      <c r="C217" s="221" t="s">
        <v>417</v>
      </c>
      <c r="D217" s="221" t="s">
        <v>201</v>
      </c>
      <c r="E217" s="222" t="s">
        <v>614</v>
      </c>
      <c r="F217" s="223" t="s">
        <v>615</v>
      </c>
      <c r="G217" s="224" t="s">
        <v>192</v>
      </c>
      <c r="H217" s="225">
        <v>1.2829999999999999</v>
      </c>
      <c r="I217" s="226"/>
      <c r="J217" s="227">
        <f>ROUND(I217*H217,2)</f>
        <v>0</v>
      </c>
      <c r="K217" s="223" t="s">
        <v>177</v>
      </c>
      <c r="L217" s="38"/>
      <c r="M217" s="228" t="s">
        <v>34</v>
      </c>
      <c r="N217" s="229" t="s">
        <v>46</v>
      </c>
      <c r="O217" s="63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7" t="s">
        <v>279</v>
      </c>
      <c r="AT217" s="187" t="s">
        <v>201</v>
      </c>
      <c r="AU217" s="187" t="s">
        <v>82</v>
      </c>
      <c r="AY217" s="16" t="s">
        <v>179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6" t="s">
        <v>82</v>
      </c>
      <c r="BK217" s="188">
        <f>ROUND(I217*H217,2)</f>
        <v>0</v>
      </c>
      <c r="BL217" s="16" t="s">
        <v>279</v>
      </c>
      <c r="BM217" s="187" t="s">
        <v>616</v>
      </c>
    </row>
    <row r="218" spans="1:65" s="2" customFormat="1" ht="58.5">
      <c r="A218" s="33"/>
      <c r="B218" s="34"/>
      <c r="C218" s="35"/>
      <c r="D218" s="189" t="s">
        <v>182</v>
      </c>
      <c r="E218" s="35"/>
      <c r="F218" s="190" t="s">
        <v>617</v>
      </c>
      <c r="G218" s="35"/>
      <c r="H218" s="35"/>
      <c r="I218" s="114"/>
      <c r="J218" s="35"/>
      <c r="K218" s="35"/>
      <c r="L218" s="38"/>
      <c r="M218" s="191"/>
      <c r="N218" s="19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182</v>
      </c>
      <c r="AU218" s="16" t="s">
        <v>82</v>
      </c>
    </row>
    <row r="219" spans="1:65" s="2" customFormat="1" ht="19.5">
      <c r="A219" s="33"/>
      <c r="B219" s="34"/>
      <c r="C219" s="35"/>
      <c r="D219" s="189" t="s">
        <v>194</v>
      </c>
      <c r="E219" s="35"/>
      <c r="F219" s="204" t="s">
        <v>618</v>
      </c>
      <c r="G219" s="35"/>
      <c r="H219" s="35"/>
      <c r="I219" s="114"/>
      <c r="J219" s="35"/>
      <c r="K219" s="35"/>
      <c r="L219" s="38"/>
      <c r="M219" s="191"/>
      <c r="N219" s="192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194</v>
      </c>
      <c r="AU219" s="16" t="s">
        <v>82</v>
      </c>
    </row>
    <row r="220" spans="1:65" s="12" customFormat="1" ht="11.25">
      <c r="B220" s="193"/>
      <c r="C220" s="194"/>
      <c r="D220" s="189" t="s">
        <v>183</v>
      </c>
      <c r="E220" s="195" t="s">
        <v>34</v>
      </c>
      <c r="F220" s="196" t="s">
        <v>619</v>
      </c>
      <c r="G220" s="194"/>
      <c r="H220" s="197">
        <v>1.2829999999999999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183</v>
      </c>
      <c r="AU220" s="203" t="s">
        <v>82</v>
      </c>
      <c r="AV220" s="12" t="s">
        <v>84</v>
      </c>
      <c r="AW220" s="12" t="s">
        <v>36</v>
      </c>
      <c r="AX220" s="12" t="s">
        <v>82</v>
      </c>
      <c r="AY220" s="203" t="s">
        <v>179</v>
      </c>
    </row>
    <row r="221" spans="1:65" s="2" customFormat="1" ht="21.75" customHeight="1">
      <c r="A221" s="33"/>
      <c r="B221" s="34"/>
      <c r="C221" s="221" t="s">
        <v>338</v>
      </c>
      <c r="D221" s="221" t="s">
        <v>201</v>
      </c>
      <c r="E221" s="222" t="s">
        <v>339</v>
      </c>
      <c r="F221" s="223" t="s">
        <v>340</v>
      </c>
      <c r="G221" s="224" t="s">
        <v>192</v>
      </c>
      <c r="H221" s="225">
        <v>1.9</v>
      </c>
      <c r="I221" s="226"/>
      <c r="J221" s="227">
        <f>ROUND(I221*H221,2)</f>
        <v>0</v>
      </c>
      <c r="K221" s="223" t="s">
        <v>177</v>
      </c>
      <c r="L221" s="38"/>
      <c r="M221" s="228" t="s">
        <v>34</v>
      </c>
      <c r="N221" s="229" t="s">
        <v>46</v>
      </c>
      <c r="O221" s="63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7" t="s">
        <v>279</v>
      </c>
      <c r="AT221" s="187" t="s">
        <v>201</v>
      </c>
      <c r="AU221" s="187" t="s">
        <v>82</v>
      </c>
      <c r="AY221" s="16" t="s">
        <v>179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82</v>
      </c>
      <c r="BK221" s="188">
        <f>ROUND(I221*H221,2)</f>
        <v>0</v>
      </c>
      <c r="BL221" s="16" t="s">
        <v>279</v>
      </c>
      <c r="BM221" s="187" t="s">
        <v>341</v>
      </c>
    </row>
    <row r="222" spans="1:65" s="2" customFormat="1" ht="29.25">
      <c r="A222" s="33"/>
      <c r="B222" s="34"/>
      <c r="C222" s="35"/>
      <c r="D222" s="189" t="s">
        <v>182</v>
      </c>
      <c r="E222" s="35"/>
      <c r="F222" s="190" t="s">
        <v>342</v>
      </c>
      <c r="G222" s="35"/>
      <c r="H222" s="35"/>
      <c r="I222" s="114"/>
      <c r="J222" s="35"/>
      <c r="K222" s="35"/>
      <c r="L222" s="38"/>
      <c r="M222" s="191"/>
      <c r="N222" s="192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182</v>
      </c>
      <c r="AU222" s="16" t="s">
        <v>82</v>
      </c>
    </row>
    <row r="223" spans="1:65" s="2" customFormat="1" ht="19.5">
      <c r="A223" s="33"/>
      <c r="B223" s="34"/>
      <c r="C223" s="35"/>
      <c r="D223" s="189" t="s">
        <v>194</v>
      </c>
      <c r="E223" s="35"/>
      <c r="F223" s="204" t="s">
        <v>385</v>
      </c>
      <c r="G223" s="35"/>
      <c r="H223" s="35"/>
      <c r="I223" s="114"/>
      <c r="J223" s="35"/>
      <c r="K223" s="35"/>
      <c r="L223" s="38"/>
      <c r="M223" s="191"/>
      <c r="N223" s="192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194</v>
      </c>
      <c r="AU223" s="16" t="s">
        <v>82</v>
      </c>
    </row>
    <row r="224" spans="1:65" s="12" customFormat="1" ht="11.25">
      <c r="B224" s="193"/>
      <c r="C224" s="194"/>
      <c r="D224" s="189" t="s">
        <v>183</v>
      </c>
      <c r="E224" s="195" t="s">
        <v>34</v>
      </c>
      <c r="F224" s="196" t="s">
        <v>620</v>
      </c>
      <c r="G224" s="194"/>
      <c r="H224" s="197">
        <v>1.9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183</v>
      </c>
      <c r="AU224" s="203" t="s">
        <v>82</v>
      </c>
      <c r="AV224" s="12" t="s">
        <v>84</v>
      </c>
      <c r="AW224" s="12" t="s">
        <v>36</v>
      </c>
      <c r="AX224" s="12" t="s">
        <v>82</v>
      </c>
      <c r="AY224" s="203" t="s">
        <v>179</v>
      </c>
    </row>
    <row r="225" spans="1:65" s="2" customFormat="1" ht="21.75" customHeight="1">
      <c r="A225" s="33"/>
      <c r="B225" s="34"/>
      <c r="C225" s="221" t="s">
        <v>412</v>
      </c>
      <c r="D225" s="221" t="s">
        <v>201</v>
      </c>
      <c r="E225" s="222" t="s">
        <v>621</v>
      </c>
      <c r="F225" s="223" t="s">
        <v>622</v>
      </c>
      <c r="G225" s="224" t="s">
        <v>192</v>
      </c>
      <c r="H225" s="225">
        <v>1.2829999999999999</v>
      </c>
      <c r="I225" s="226"/>
      <c r="J225" s="227">
        <f>ROUND(I225*H225,2)</f>
        <v>0</v>
      </c>
      <c r="K225" s="223" t="s">
        <v>177</v>
      </c>
      <c r="L225" s="38"/>
      <c r="M225" s="228" t="s">
        <v>34</v>
      </c>
      <c r="N225" s="229" t="s">
        <v>46</v>
      </c>
      <c r="O225" s="63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7" t="s">
        <v>279</v>
      </c>
      <c r="AT225" s="187" t="s">
        <v>201</v>
      </c>
      <c r="AU225" s="187" t="s">
        <v>82</v>
      </c>
      <c r="AY225" s="16" t="s">
        <v>179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6" t="s">
        <v>82</v>
      </c>
      <c r="BK225" s="188">
        <f>ROUND(I225*H225,2)</f>
        <v>0</v>
      </c>
      <c r="BL225" s="16" t="s">
        <v>279</v>
      </c>
      <c r="BM225" s="187" t="s">
        <v>623</v>
      </c>
    </row>
    <row r="226" spans="1:65" s="2" customFormat="1" ht="29.25">
      <c r="A226" s="33"/>
      <c r="B226" s="34"/>
      <c r="C226" s="35"/>
      <c r="D226" s="189" t="s">
        <v>182</v>
      </c>
      <c r="E226" s="35"/>
      <c r="F226" s="190" t="s">
        <v>624</v>
      </c>
      <c r="G226" s="35"/>
      <c r="H226" s="35"/>
      <c r="I226" s="114"/>
      <c r="J226" s="35"/>
      <c r="K226" s="35"/>
      <c r="L226" s="38"/>
      <c r="M226" s="191"/>
      <c r="N226" s="192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182</v>
      </c>
      <c r="AU226" s="16" t="s">
        <v>82</v>
      </c>
    </row>
    <row r="227" spans="1:65" s="2" customFormat="1" ht="19.5">
      <c r="A227" s="33"/>
      <c r="B227" s="34"/>
      <c r="C227" s="35"/>
      <c r="D227" s="189" t="s">
        <v>194</v>
      </c>
      <c r="E227" s="35"/>
      <c r="F227" s="204" t="s">
        <v>625</v>
      </c>
      <c r="G227" s="35"/>
      <c r="H227" s="35"/>
      <c r="I227" s="114"/>
      <c r="J227" s="35"/>
      <c r="K227" s="35"/>
      <c r="L227" s="38"/>
      <c r="M227" s="191"/>
      <c r="N227" s="192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194</v>
      </c>
      <c r="AU227" s="16" t="s">
        <v>82</v>
      </c>
    </row>
    <row r="228" spans="1:65" s="12" customFormat="1" ht="11.25">
      <c r="B228" s="193"/>
      <c r="C228" s="194"/>
      <c r="D228" s="189" t="s">
        <v>183</v>
      </c>
      <c r="E228" s="195" t="s">
        <v>34</v>
      </c>
      <c r="F228" s="196" t="s">
        <v>626</v>
      </c>
      <c r="G228" s="194"/>
      <c r="H228" s="197">
        <v>1.2829999999999999</v>
      </c>
      <c r="I228" s="198"/>
      <c r="J228" s="194"/>
      <c r="K228" s="194"/>
      <c r="L228" s="199"/>
      <c r="M228" s="230"/>
      <c r="N228" s="231"/>
      <c r="O228" s="231"/>
      <c r="P228" s="231"/>
      <c r="Q228" s="231"/>
      <c r="R228" s="231"/>
      <c r="S228" s="231"/>
      <c r="T228" s="232"/>
      <c r="AT228" s="203" t="s">
        <v>183</v>
      </c>
      <c r="AU228" s="203" t="s">
        <v>82</v>
      </c>
      <c r="AV228" s="12" t="s">
        <v>84</v>
      </c>
      <c r="AW228" s="12" t="s">
        <v>36</v>
      </c>
      <c r="AX228" s="12" t="s">
        <v>82</v>
      </c>
      <c r="AY228" s="203" t="s">
        <v>179</v>
      </c>
    </row>
    <row r="229" spans="1:65" s="2" customFormat="1" ht="6.95" customHeight="1">
      <c r="A229" s="33"/>
      <c r="B229" s="46"/>
      <c r="C229" s="47"/>
      <c r="D229" s="47"/>
      <c r="E229" s="47"/>
      <c r="F229" s="47"/>
      <c r="G229" s="47"/>
      <c r="H229" s="47"/>
      <c r="I229" s="141"/>
      <c r="J229" s="47"/>
      <c r="K229" s="47"/>
      <c r="L229" s="38"/>
      <c r="M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</row>
  </sheetData>
  <sheetProtection algorithmName="SHA-512" hashValue="8AwJfWcB+k2KXV8pai1sqDXEVHo1e41bJAt0fArS8RXA89B4HmPkOUfX56wY6HcW5PtYLiwHLVzdgaJc6VOGSg==" saltValue="XgvDFkZuSh7cIkVlylfWujhnrIz1xiHp0Yk+XSF8oAx0Rd+gFLGUYzSEB9yAeN30XQMdvH+wCJoJMe+qLJiuQg==" spinCount="100000" sheet="1" objects="1" scenarios="1" formatColumns="0" formatRows="0" autoFilter="0"/>
  <autoFilter ref="C87:K22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147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Oprava trati v úseku Horní Dvořiště - Včelná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148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547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150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627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19</v>
      </c>
      <c r="G13" s="33"/>
      <c r="H13" s="33"/>
      <c r="I13" s="116" t="s">
        <v>20</v>
      </c>
      <c r="J13" s="102" t="s">
        <v>21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549</v>
      </c>
      <c r="G14" s="33"/>
      <c r="H14" s="33"/>
      <c r="I14" s="116" t="s">
        <v>24</v>
      </c>
      <c r="J14" s="117" t="str">
        <f>'Rekapitulace stavby'!AN8</f>
        <v>Vyplň údaj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27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28</v>
      </c>
      <c r="F17" s="33"/>
      <c r="G17" s="33"/>
      <c r="H17" s="33"/>
      <c r="I17" s="116" t="s">
        <v>29</v>
      </c>
      <c r="J17" s="102" t="s">
        <v>30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31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29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33</v>
      </c>
      <c r="E22" s="33"/>
      <c r="F22" s="33"/>
      <c r="G22" s="33"/>
      <c r="H22" s="33"/>
      <c r="I22" s="116" t="s">
        <v>26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29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37</v>
      </c>
      <c r="E25" s="33"/>
      <c r="F25" s="33"/>
      <c r="G25" s="33"/>
      <c r="H25" s="33"/>
      <c r="I25" s="116" t="s">
        <v>26</v>
      </c>
      <c r="J25" s="102" t="s">
        <v>34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38</v>
      </c>
      <c r="F26" s="33"/>
      <c r="G26" s="33"/>
      <c r="H26" s="33"/>
      <c r="I26" s="116" t="s">
        <v>29</v>
      </c>
      <c r="J26" s="102" t="s">
        <v>34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39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34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41</v>
      </c>
      <c r="E32" s="33"/>
      <c r="F32" s="33"/>
      <c r="G32" s="33"/>
      <c r="H32" s="33"/>
      <c r="I32" s="114"/>
      <c r="J32" s="125">
        <f>ROUND(J85,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43</v>
      </c>
      <c r="G34" s="33"/>
      <c r="H34" s="33"/>
      <c r="I34" s="127" t="s">
        <v>42</v>
      </c>
      <c r="J34" s="126" t="s">
        <v>44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45</v>
      </c>
      <c r="E35" s="113" t="s">
        <v>46</v>
      </c>
      <c r="F35" s="129">
        <f>ROUND((SUM(BE85:BE97)),  2)</f>
        <v>0</v>
      </c>
      <c r="G35" s="33"/>
      <c r="H35" s="33"/>
      <c r="I35" s="130">
        <v>0.21</v>
      </c>
      <c r="J35" s="129">
        <f>ROUND(((SUM(BE85:BE97))*I35),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47</v>
      </c>
      <c r="F36" s="129">
        <f>ROUND((SUM(BF85:BF97)),  2)</f>
        <v>0</v>
      </c>
      <c r="G36" s="33"/>
      <c r="H36" s="33"/>
      <c r="I36" s="130">
        <v>0.15</v>
      </c>
      <c r="J36" s="129">
        <f>ROUND(((SUM(BF85:BF97))*I36),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48</v>
      </c>
      <c r="F37" s="129">
        <f>ROUND((SUM(BG85:BG97)),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49</v>
      </c>
      <c r="F38" s="129">
        <f>ROUND((SUM(BH85:BH97)),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50</v>
      </c>
      <c r="F39" s="129">
        <f>ROUND((SUM(BI85:BI97)),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153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Oprava trati v úseku Horní Dvořiště - Včelná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148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547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150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3" t="str">
        <f>E11</f>
        <v>SO 4.2 - Materiál dodávaný zadavatelem -  NEOCEŇOVAT!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TÚ Rybník - Omlenice</v>
      </c>
      <c r="G56" s="35"/>
      <c r="H56" s="35"/>
      <c r="I56" s="116" t="s">
        <v>24</v>
      </c>
      <c r="J56" s="58" t="str">
        <f>IF(J14="","",J14)</f>
        <v>Vyplň údaj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Správa železnic, státní organizace, OŘ Plzeň </v>
      </c>
      <c r="G58" s="35"/>
      <c r="H58" s="35"/>
      <c r="I58" s="116" t="s">
        <v>33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31</v>
      </c>
      <c r="D59" s="35"/>
      <c r="E59" s="35"/>
      <c r="F59" s="26" t="str">
        <f>IF(E20="","",E20)</f>
        <v>Vyplň údaj</v>
      </c>
      <c r="G59" s="35"/>
      <c r="H59" s="35"/>
      <c r="I59" s="116" t="s">
        <v>37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154</v>
      </c>
      <c r="D61" s="146"/>
      <c r="E61" s="146"/>
      <c r="F61" s="146"/>
      <c r="G61" s="146"/>
      <c r="H61" s="146"/>
      <c r="I61" s="147"/>
      <c r="J61" s="148" t="s">
        <v>155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73</v>
      </c>
      <c r="D63" s="35"/>
      <c r="E63" s="35"/>
      <c r="F63" s="35"/>
      <c r="G63" s="35"/>
      <c r="H63" s="35"/>
      <c r="I63" s="114"/>
      <c r="J63" s="76">
        <f>J85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156</v>
      </c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160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67" t="str">
        <f>E7</f>
        <v>Oprava trati v úseku Horní Dvořiště - Včelná</v>
      </c>
      <c r="F73" s="368"/>
      <c r="G73" s="368"/>
      <c r="H73" s="36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1" customFormat="1" ht="12" customHeight="1">
      <c r="B74" s="20"/>
      <c r="C74" s="28" t="s">
        <v>148</v>
      </c>
      <c r="D74" s="21"/>
      <c r="E74" s="21"/>
      <c r="F74" s="21"/>
      <c r="G74" s="21"/>
      <c r="H74" s="21"/>
      <c r="I74" s="107"/>
      <c r="J74" s="21"/>
      <c r="K74" s="21"/>
      <c r="L74" s="19"/>
    </row>
    <row r="75" spans="1:31" s="2" customFormat="1" ht="16.5" customHeight="1">
      <c r="A75" s="33"/>
      <c r="B75" s="34"/>
      <c r="C75" s="35"/>
      <c r="D75" s="35"/>
      <c r="E75" s="367" t="s">
        <v>547</v>
      </c>
      <c r="F75" s="369"/>
      <c r="G75" s="369"/>
      <c r="H75" s="369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150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23" t="str">
        <f>E11</f>
        <v>SO 4.2 - Materiál dodávaný zadavatelem -  NEOCEŇOVAT!</v>
      </c>
      <c r="F77" s="369"/>
      <c r="G77" s="369"/>
      <c r="H77" s="369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22</v>
      </c>
      <c r="D79" s="35"/>
      <c r="E79" s="35"/>
      <c r="F79" s="26" t="str">
        <f>F14</f>
        <v>TÚ Rybník - Omlenice</v>
      </c>
      <c r="G79" s="35"/>
      <c r="H79" s="35"/>
      <c r="I79" s="116" t="s">
        <v>24</v>
      </c>
      <c r="J79" s="58" t="str">
        <f>IF(J14="","",J14)</f>
        <v>Vyplň údaj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E17</f>
        <v xml:space="preserve">Správa železnic, státní organizace, OŘ Plzeň </v>
      </c>
      <c r="G81" s="35"/>
      <c r="H81" s="35"/>
      <c r="I81" s="116" t="s">
        <v>33</v>
      </c>
      <c r="J81" s="31" t="str">
        <f>E23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IF(E20="","",E20)</f>
        <v>Vyplň údaj</v>
      </c>
      <c r="G82" s="35"/>
      <c r="H82" s="35"/>
      <c r="I82" s="116" t="s">
        <v>37</v>
      </c>
      <c r="J82" s="31" t="str">
        <f>E26</f>
        <v>Libor Brabenec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161</v>
      </c>
      <c r="D84" s="166" t="s">
        <v>60</v>
      </c>
      <c r="E84" s="166" t="s">
        <v>56</v>
      </c>
      <c r="F84" s="166" t="s">
        <v>57</v>
      </c>
      <c r="G84" s="166" t="s">
        <v>162</v>
      </c>
      <c r="H84" s="166" t="s">
        <v>163</v>
      </c>
      <c r="I84" s="167" t="s">
        <v>164</v>
      </c>
      <c r="J84" s="166" t="s">
        <v>155</v>
      </c>
      <c r="K84" s="168" t="s">
        <v>165</v>
      </c>
      <c r="L84" s="169"/>
      <c r="M84" s="67" t="s">
        <v>34</v>
      </c>
      <c r="N84" s="68" t="s">
        <v>45</v>
      </c>
      <c r="O84" s="68" t="s">
        <v>166</v>
      </c>
      <c r="P84" s="68" t="s">
        <v>167</v>
      </c>
      <c r="Q84" s="68" t="s">
        <v>168</v>
      </c>
      <c r="R84" s="68" t="s">
        <v>169</v>
      </c>
      <c r="S84" s="68" t="s">
        <v>170</v>
      </c>
      <c r="T84" s="69" t="s">
        <v>171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9" customHeight="1">
      <c r="A85" s="33"/>
      <c r="B85" s="34"/>
      <c r="C85" s="74" t="s">
        <v>172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SUM(P86:P97)</f>
        <v>0</v>
      </c>
      <c r="Q85" s="71"/>
      <c r="R85" s="172">
        <f>SUM(R86:R97)</f>
        <v>56.571010000000001</v>
      </c>
      <c r="S85" s="71"/>
      <c r="T85" s="173">
        <f>SUM(T86:T97)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74</v>
      </c>
      <c r="AU85" s="16" t="s">
        <v>156</v>
      </c>
      <c r="BK85" s="174">
        <f>SUM(BK86:BK97)</f>
        <v>0</v>
      </c>
    </row>
    <row r="86" spans="1:65" s="2" customFormat="1" ht="21.75" customHeight="1">
      <c r="A86" s="33"/>
      <c r="B86" s="34"/>
      <c r="C86" s="175" t="s">
        <v>84</v>
      </c>
      <c r="D86" s="175" t="s">
        <v>173</v>
      </c>
      <c r="E86" s="176" t="s">
        <v>388</v>
      </c>
      <c r="F86" s="177" t="s">
        <v>389</v>
      </c>
      <c r="G86" s="178" t="s">
        <v>176</v>
      </c>
      <c r="H86" s="179">
        <v>5128</v>
      </c>
      <c r="I86" s="180"/>
      <c r="J86" s="181">
        <f>ROUND(I86*H86,2)</f>
        <v>0</v>
      </c>
      <c r="K86" s="177" t="s">
        <v>177</v>
      </c>
      <c r="L86" s="182"/>
      <c r="M86" s="183" t="s">
        <v>34</v>
      </c>
      <c r="N86" s="184" t="s">
        <v>46</v>
      </c>
      <c r="O86" s="63"/>
      <c r="P86" s="185">
        <f>O86*H86</f>
        <v>0</v>
      </c>
      <c r="Q86" s="185">
        <v>7.4200000000000004E-3</v>
      </c>
      <c r="R86" s="185">
        <f>Q86*H86</f>
        <v>38.049759999999999</v>
      </c>
      <c r="S86" s="185">
        <v>0</v>
      </c>
      <c r="T86" s="18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7" t="s">
        <v>178</v>
      </c>
      <c r="AT86" s="187" t="s">
        <v>173</v>
      </c>
      <c r="AU86" s="187" t="s">
        <v>75</v>
      </c>
      <c r="AY86" s="16" t="s">
        <v>179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82</v>
      </c>
      <c r="BK86" s="188">
        <f>ROUND(I86*H86,2)</f>
        <v>0</v>
      </c>
      <c r="BL86" s="16" t="s">
        <v>180</v>
      </c>
      <c r="BM86" s="187" t="s">
        <v>390</v>
      </c>
    </row>
    <row r="87" spans="1:65" s="2" customFormat="1" ht="11.25">
      <c r="A87" s="33"/>
      <c r="B87" s="34"/>
      <c r="C87" s="35"/>
      <c r="D87" s="189" t="s">
        <v>182</v>
      </c>
      <c r="E87" s="35"/>
      <c r="F87" s="190" t="s">
        <v>389</v>
      </c>
      <c r="G87" s="35"/>
      <c r="H87" s="35"/>
      <c r="I87" s="114"/>
      <c r="J87" s="35"/>
      <c r="K87" s="35"/>
      <c r="L87" s="38"/>
      <c r="M87" s="191"/>
      <c r="N87" s="19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182</v>
      </c>
      <c r="AU87" s="16" t="s">
        <v>75</v>
      </c>
    </row>
    <row r="88" spans="1:65" s="2" customFormat="1" ht="39">
      <c r="A88" s="33"/>
      <c r="B88" s="34"/>
      <c r="C88" s="35"/>
      <c r="D88" s="189" t="s">
        <v>194</v>
      </c>
      <c r="E88" s="35"/>
      <c r="F88" s="204" t="s">
        <v>391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194</v>
      </c>
      <c r="AU88" s="16" t="s">
        <v>75</v>
      </c>
    </row>
    <row r="89" spans="1:65" s="12" customFormat="1" ht="11.25">
      <c r="B89" s="193"/>
      <c r="C89" s="194"/>
      <c r="D89" s="189" t="s">
        <v>183</v>
      </c>
      <c r="E89" s="195" t="s">
        <v>34</v>
      </c>
      <c r="F89" s="196" t="s">
        <v>628</v>
      </c>
      <c r="G89" s="194"/>
      <c r="H89" s="197">
        <v>5128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183</v>
      </c>
      <c r="AU89" s="203" t="s">
        <v>75</v>
      </c>
      <c r="AV89" s="12" t="s">
        <v>84</v>
      </c>
      <c r="AW89" s="12" t="s">
        <v>36</v>
      </c>
      <c r="AX89" s="12" t="s">
        <v>82</v>
      </c>
      <c r="AY89" s="203" t="s">
        <v>179</v>
      </c>
    </row>
    <row r="90" spans="1:65" s="2" customFormat="1" ht="21.75" customHeight="1">
      <c r="A90" s="33"/>
      <c r="B90" s="34"/>
      <c r="C90" s="175" t="s">
        <v>180</v>
      </c>
      <c r="D90" s="175" t="s">
        <v>173</v>
      </c>
      <c r="E90" s="176" t="s">
        <v>629</v>
      </c>
      <c r="F90" s="177" t="s">
        <v>630</v>
      </c>
      <c r="G90" s="178" t="s">
        <v>176</v>
      </c>
      <c r="H90" s="179">
        <v>5</v>
      </c>
      <c r="I90" s="180"/>
      <c r="J90" s="181">
        <f>ROUND(I90*H90,2)</f>
        <v>0</v>
      </c>
      <c r="K90" s="177" t="s">
        <v>177</v>
      </c>
      <c r="L90" s="182"/>
      <c r="M90" s="183" t="s">
        <v>34</v>
      </c>
      <c r="N90" s="184" t="s">
        <v>46</v>
      </c>
      <c r="O90" s="6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7" t="s">
        <v>178</v>
      </c>
      <c r="AT90" s="187" t="s">
        <v>173</v>
      </c>
      <c r="AU90" s="187" t="s">
        <v>75</v>
      </c>
      <c r="AY90" s="16" t="s">
        <v>179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82</v>
      </c>
      <c r="BK90" s="188">
        <f>ROUND(I90*H90,2)</f>
        <v>0</v>
      </c>
      <c r="BL90" s="16" t="s">
        <v>180</v>
      </c>
      <c r="BM90" s="187" t="s">
        <v>631</v>
      </c>
    </row>
    <row r="91" spans="1:65" s="2" customFormat="1" ht="11.25">
      <c r="A91" s="33"/>
      <c r="B91" s="34"/>
      <c r="C91" s="35"/>
      <c r="D91" s="189" t="s">
        <v>182</v>
      </c>
      <c r="E91" s="35"/>
      <c r="F91" s="190" t="s">
        <v>630</v>
      </c>
      <c r="G91" s="35"/>
      <c r="H91" s="35"/>
      <c r="I91" s="114"/>
      <c r="J91" s="35"/>
      <c r="K91" s="35"/>
      <c r="L91" s="38"/>
      <c r="M91" s="191"/>
      <c r="N91" s="19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182</v>
      </c>
      <c r="AU91" s="16" t="s">
        <v>75</v>
      </c>
    </row>
    <row r="92" spans="1:65" s="2" customFormat="1" ht="19.5">
      <c r="A92" s="33"/>
      <c r="B92" s="34"/>
      <c r="C92" s="35"/>
      <c r="D92" s="189" t="s">
        <v>194</v>
      </c>
      <c r="E92" s="35"/>
      <c r="F92" s="204" t="s">
        <v>632</v>
      </c>
      <c r="G92" s="35"/>
      <c r="H92" s="35"/>
      <c r="I92" s="114"/>
      <c r="J92" s="35"/>
      <c r="K92" s="35"/>
      <c r="L92" s="38"/>
      <c r="M92" s="191"/>
      <c r="N92" s="19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194</v>
      </c>
      <c r="AU92" s="16" t="s">
        <v>75</v>
      </c>
    </row>
    <row r="93" spans="1:65" s="12" customFormat="1" ht="11.25">
      <c r="B93" s="193"/>
      <c r="C93" s="194"/>
      <c r="D93" s="189" t="s">
        <v>183</v>
      </c>
      <c r="E93" s="195" t="s">
        <v>34</v>
      </c>
      <c r="F93" s="196" t="s">
        <v>559</v>
      </c>
      <c r="G93" s="194"/>
      <c r="H93" s="197">
        <v>5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183</v>
      </c>
      <c r="AU93" s="203" t="s">
        <v>75</v>
      </c>
      <c r="AV93" s="12" t="s">
        <v>84</v>
      </c>
      <c r="AW93" s="12" t="s">
        <v>36</v>
      </c>
      <c r="AX93" s="12" t="s">
        <v>82</v>
      </c>
      <c r="AY93" s="203" t="s">
        <v>179</v>
      </c>
    </row>
    <row r="94" spans="1:65" s="2" customFormat="1" ht="21.75" customHeight="1">
      <c r="A94" s="33"/>
      <c r="B94" s="34"/>
      <c r="C94" s="175" t="s">
        <v>189</v>
      </c>
      <c r="D94" s="175" t="s">
        <v>173</v>
      </c>
      <c r="E94" s="176" t="s">
        <v>345</v>
      </c>
      <c r="F94" s="177" t="s">
        <v>346</v>
      </c>
      <c r="G94" s="178" t="s">
        <v>176</v>
      </c>
      <c r="H94" s="179">
        <v>5</v>
      </c>
      <c r="I94" s="180"/>
      <c r="J94" s="181">
        <f>ROUND(I94*H94,2)</f>
        <v>0</v>
      </c>
      <c r="K94" s="177" t="s">
        <v>177</v>
      </c>
      <c r="L94" s="182"/>
      <c r="M94" s="183" t="s">
        <v>34</v>
      </c>
      <c r="N94" s="184" t="s">
        <v>46</v>
      </c>
      <c r="O94" s="63"/>
      <c r="P94" s="185">
        <f>O94*H94</f>
        <v>0</v>
      </c>
      <c r="Q94" s="185">
        <v>3.70425</v>
      </c>
      <c r="R94" s="185">
        <f>Q94*H94</f>
        <v>18.521250000000002</v>
      </c>
      <c r="S94" s="185">
        <v>0</v>
      </c>
      <c r="T94" s="18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7" t="s">
        <v>178</v>
      </c>
      <c r="AT94" s="187" t="s">
        <v>173</v>
      </c>
      <c r="AU94" s="187" t="s">
        <v>75</v>
      </c>
      <c r="AY94" s="16" t="s">
        <v>179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6" t="s">
        <v>82</v>
      </c>
      <c r="BK94" s="188">
        <f>ROUND(I94*H94,2)</f>
        <v>0</v>
      </c>
      <c r="BL94" s="16" t="s">
        <v>180</v>
      </c>
      <c r="BM94" s="187" t="s">
        <v>633</v>
      </c>
    </row>
    <row r="95" spans="1:65" s="2" customFormat="1" ht="11.25">
      <c r="A95" s="33"/>
      <c r="B95" s="34"/>
      <c r="C95" s="35"/>
      <c r="D95" s="189" t="s">
        <v>182</v>
      </c>
      <c r="E95" s="35"/>
      <c r="F95" s="190" t="s">
        <v>346</v>
      </c>
      <c r="G95" s="35"/>
      <c r="H95" s="35"/>
      <c r="I95" s="114"/>
      <c r="J95" s="35"/>
      <c r="K95" s="35"/>
      <c r="L95" s="38"/>
      <c r="M95" s="191"/>
      <c r="N95" s="19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182</v>
      </c>
      <c r="AU95" s="16" t="s">
        <v>75</v>
      </c>
    </row>
    <row r="96" spans="1:65" s="2" customFormat="1" ht="39">
      <c r="A96" s="33"/>
      <c r="B96" s="34"/>
      <c r="C96" s="35"/>
      <c r="D96" s="189" t="s">
        <v>194</v>
      </c>
      <c r="E96" s="35"/>
      <c r="F96" s="204" t="s">
        <v>348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194</v>
      </c>
      <c r="AU96" s="16" t="s">
        <v>75</v>
      </c>
    </row>
    <row r="97" spans="1:51" s="12" customFormat="1" ht="11.25">
      <c r="B97" s="193"/>
      <c r="C97" s="194"/>
      <c r="D97" s="189" t="s">
        <v>183</v>
      </c>
      <c r="E97" s="195" t="s">
        <v>34</v>
      </c>
      <c r="F97" s="196" t="s">
        <v>559</v>
      </c>
      <c r="G97" s="194"/>
      <c r="H97" s="197">
        <v>5</v>
      </c>
      <c r="I97" s="198"/>
      <c r="J97" s="194"/>
      <c r="K97" s="194"/>
      <c r="L97" s="199"/>
      <c r="M97" s="230"/>
      <c r="N97" s="231"/>
      <c r="O97" s="231"/>
      <c r="P97" s="231"/>
      <c r="Q97" s="231"/>
      <c r="R97" s="231"/>
      <c r="S97" s="231"/>
      <c r="T97" s="232"/>
      <c r="AT97" s="203" t="s">
        <v>183</v>
      </c>
      <c r="AU97" s="203" t="s">
        <v>75</v>
      </c>
      <c r="AV97" s="12" t="s">
        <v>84</v>
      </c>
      <c r="AW97" s="12" t="s">
        <v>36</v>
      </c>
      <c r="AX97" s="12" t="s">
        <v>82</v>
      </c>
      <c r="AY97" s="203" t="s">
        <v>179</v>
      </c>
    </row>
    <row r="98" spans="1:51" s="2" customFormat="1" ht="6.95" customHeight="1">
      <c r="A98" s="33"/>
      <c r="B98" s="46"/>
      <c r="C98" s="47"/>
      <c r="D98" s="47"/>
      <c r="E98" s="47"/>
      <c r="F98" s="47"/>
      <c r="G98" s="47"/>
      <c r="H98" s="47"/>
      <c r="I98" s="141"/>
      <c r="J98" s="47"/>
      <c r="K98" s="47"/>
      <c r="L98" s="38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sheetProtection algorithmName="SHA-512" hashValue="SDGEa8pQpW2Q9wiO9BvONS66X1b3NWelgZHXHqE4xMWg/eT7KeJJj6lRgWK8A8OEqsVz6pnyXleW5KlOMO/CDw==" saltValue="EsmGsCpqaobnsiJsbV9ocSau6kP6JxLfY+iBC2yb+AcRh5JLmjDB5E0Rgip4vB9PGvAGR26g4DkECnkEzbHftg==" spinCount="100000" sheet="1" objects="1" scenarios="1" formatColumns="0" formatRows="0" autoFilter="0"/>
  <autoFilter ref="C84:K9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37</vt:i4>
      </vt:variant>
    </vt:vector>
  </HeadingPairs>
  <TitlesOfParts>
    <vt:vector size="56" baseType="lpstr">
      <vt:lpstr>Rekapitulace stavby</vt:lpstr>
      <vt:lpstr>SO 1.1 - Železniční svršek</vt:lpstr>
      <vt:lpstr>SO 1.2 - Materiál dodávan...</vt:lpstr>
      <vt:lpstr>SO 2.1 - Železniční svršek</vt:lpstr>
      <vt:lpstr>SO 2.2 - Materiál dodávan...</vt:lpstr>
      <vt:lpstr>SO 3.1 - Železniční svršek</vt:lpstr>
      <vt:lpstr>SO 3.2 - Materiál dodávan...</vt:lpstr>
      <vt:lpstr>SO 4.1 - Železniční svršek</vt:lpstr>
      <vt:lpstr>SO 4.2 - Materiál dodávan...</vt:lpstr>
      <vt:lpstr>SO 5.1 - Železniční svršek</vt:lpstr>
      <vt:lpstr>SO 5.2 - Materiál dodávan...</vt:lpstr>
      <vt:lpstr>SO 6.1 - Železniční svršek</vt:lpstr>
      <vt:lpstr>SO 6.2 - Materiál dodávan...</vt:lpstr>
      <vt:lpstr>SO 7.1 - Železniční svršek</vt:lpstr>
      <vt:lpstr>SO 7.2 - Materiál dodávan...</vt:lpstr>
      <vt:lpstr>SO 8.1 - Železniční svršek</vt:lpstr>
      <vt:lpstr>SO 8.2 - Materiál dodávan...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Materiál dodávan...'!Názvy_tisku</vt:lpstr>
      <vt:lpstr>'SO 2.1 - Železniční svršek'!Názvy_tisku</vt:lpstr>
      <vt:lpstr>'SO 2.2 - Materiál dodávan...'!Názvy_tisku</vt:lpstr>
      <vt:lpstr>'SO 3.1 - Železniční svršek'!Názvy_tisku</vt:lpstr>
      <vt:lpstr>'SO 3.2 - Materiál dodávan...'!Názvy_tisku</vt:lpstr>
      <vt:lpstr>'SO 4.1 - Železniční svršek'!Názvy_tisku</vt:lpstr>
      <vt:lpstr>'SO 4.2 - Materiál dodávan...'!Názvy_tisku</vt:lpstr>
      <vt:lpstr>'SO 5.1 - Železniční svršek'!Názvy_tisku</vt:lpstr>
      <vt:lpstr>'SO 5.2 - Materiál dodávan...'!Názvy_tisku</vt:lpstr>
      <vt:lpstr>'SO 6.1 - Železniční svršek'!Názvy_tisku</vt:lpstr>
      <vt:lpstr>'SO 6.2 - Materiál dodávan...'!Názvy_tisku</vt:lpstr>
      <vt:lpstr>'SO 7.1 - Železniční svršek'!Názvy_tisku</vt:lpstr>
      <vt:lpstr>'SO 7.2 - Materiál dodávan...'!Názvy_tisku</vt:lpstr>
      <vt:lpstr>'SO 8.1 - Železniční svršek'!Názvy_tisku</vt:lpstr>
      <vt:lpstr>'SO 8.2 - Materiál dodávan...'!Názvy_tisku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Materiál dodávan...'!Oblast_tisku</vt:lpstr>
      <vt:lpstr>'SO 2.1 - Železniční svršek'!Oblast_tisku</vt:lpstr>
      <vt:lpstr>'SO 2.2 - Materiál dodávan...'!Oblast_tisku</vt:lpstr>
      <vt:lpstr>'SO 3.1 - Železniční svršek'!Oblast_tisku</vt:lpstr>
      <vt:lpstr>'SO 3.2 - Materiál dodávan...'!Oblast_tisku</vt:lpstr>
      <vt:lpstr>'SO 4.1 - Železniční svršek'!Oblast_tisku</vt:lpstr>
      <vt:lpstr>'SO 4.2 - Materiál dodávan...'!Oblast_tisku</vt:lpstr>
      <vt:lpstr>'SO 5.1 - Železniční svršek'!Oblast_tisku</vt:lpstr>
      <vt:lpstr>'SO 5.2 - Materiál dodávan...'!Oblast_tisku</vt:lpstr>
      <vt:lpstr>'SO 6.1 - Železniční svršek'!Oblast_tisku</vt:lpstr>
      <vt:lpstr>'SO 6.2 - Materiál dodávan...'!Oblast_tisku</vt:lpstr>
      <vt:lpstr>'SO 7.1 - Železniční svršek'!Oblast_tisku</vt:lpstr>
      <vt:lpstr>'SO 7.2 - Materiál dodávan...'!Oblast_tisku</vt:lpstr>
      <vt:lpstr>'SO 8.1 - Železniční svršek'!Oblast_tisku</vt:lpstr>
      <vt:lpstr>'SO 8.2 - Materiál dodávan...'!Oblast_tisku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Znamenaný Zdeněk, Ing.</cp:lastModifiedBy>
  <dcterms:created xsi:type="dcterms:W3CDTF">2020-03-20T11:50:06Z</dcterms:created>
  <dcterms:modified xsi:type="dcterms:W3CDTF">2020-03-20T11:59:40Z</dcterms:modified>
</cp:coreProperties>
</file>